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hillips\Desktop\COB Website Info\"/>
    </mc:Choice>
  </mc:AlternateContent>
  <xr:revisionPtr revIDLastSave="0" documentId="13_ncr:1_{58C161BE-1AE2-4A12-B371-2C9EFB28D19D}" xr6:coauthVersionLast="47" xr6:coauthVersionMax="47" xr10:uidLastSave="{00000000-0000-0000-0000-000000000000}"/>
  <bookViews>
    <workbookView xWindow="-120" yWindow="-120" windowWidth="29040" windowHeight="15840" xr2:uid="{6DCDD9E9-2C59-4269-B119-0DA88A8088CE}"/>
  </bookViews>
  <sheets>
    <sheet name="Approved budget FY22-23" sheetId="1" r:id="rId1"/>
  </sheets>
  <definedNames>
    <definedName name="_xlnm.Print_Area" localSheetId="0">'Approved budget FY22-23'!$A$1:$Q$6023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67" i="1" l="1"/>
  <c r="Q6164" i="1"/>
  <c r="O6164" i="1"/>
  <c r="M6164" i="1"/>
  <c r="Q6163" i="1"/>
  <c r="O6163" i="1"/>
  <c r="M6163" i="1"/>
  <c r="K6163" i="1"/>
  <c r="G6163" i="1"/>
  <c r="E6163" i="1"/>
  <c r="C6163" i="1"/>
  <c r="M6162" i="1"/>
  <c r="I6162" i="1"/>
  <c r="E6159" i="1"/>
  <c r="E6158" i="1"/>
  <c r="E6157" i="1"/>
  <c r="M6131" i="1"/>
  <c r="K6131" i="1"/>
  <c r="K6167" i="1" s="1"/>
  <c r="O6128" i="1"/>
  <c r="Q6128" i="1" s="1"/>
  <c r="M6128" i="1"/>
  <c r="K6128" i="1"/>
  <c r="I6128" i="1"/>
  <c r="G6128" i="1"/>
  <c r="E6128" i="1"/>
  <c r="C6128" i="1"/>
  <c r="Q6127" i="1"/>
  <c r="Q6124" i="1"/>
  <c r="O6124" i="1"/>
  <c r="M6124" i="1"/>
  <c r="K6124" i="1"/>
  <c r="I6124" i="1"/>
  <c r="G6124" i="1"/>
  <c r="E6124" i="1"/>
  <c r="C6124" i="1"/>
  <c r="Q6123" i="1"/>
  <c r="O6121" i="1"/>
  <c r="M6121" i="1"/>
  <c r="K6121" i="1"/>
  <c r="I6121" i="1"/>
  <c r="G6121" i="1"/>
  <c r="E6121" i="1"/>
  <c r="C6121" i="1"/>
  <c r="Q6120" i="1"/>
  <c r="Q6119" i="1"/>
  <c r="Q6118" i="1"/>
  <c r="Q6117" i="1"/>
  <c r="Q6116" i="1"/>
  <c r="Q6115" i="1"/>
  <c r="Q6114" i="1"/>
  <c r="Q6113" i="1"/>
  <c r="Q6112" i="1"/>
  <c r="Q6109" i="1"/>
  <c r="O6109" i="1"/>
  <c r="O6131" i="1" s="1"/>
  <c r="O6167" i="1" s="1"/>
  <c r="M6109" i="1"/>
  <c r="K6109" i="1"/>
  <c r="I6109" i="1"/>
  <c r="I6131" i="1" s="1"/>
  <c r="I6167" i="1" s="1"/>
  <c r="G6109" i="1"/>
  <c r="G6131" i="1" s="1"/>
  <c r="G6167" i="1" s="1"/>
  <c r="E6109" i="1"/>
  <c r="E6131" i="1" s="1"/>
  <c r="E6167" i="1" s="1"/>
  <c r="C6109" i="1"/>
  <c r="C6131" i="1" s="1"/>
  <c r="C6167" i="1" s="1"/>
  <c r="Q6108" i="1"/>
  <c r="Q6107" i="1"/>
  <c r="Q6106" i="1"/>
  <c r="Q6105" i="1"/>
  <c r="Q6103" i="1"/>
  <c r="Q6102" i="1"/>
  <c r="Q6101" i="1"/>
  <c r="Q6100" i="1"/>
  <c r="Q6097" i="1"/>
  <c r="O6097" i="1"/>
  <c r="M6097" i="1"/>
  <c r="Q6096" i="1"/>
  <c r="O6096" i="1"/>
  <c r="M6096" i="1"/>
  <c r="K6096" i="1"/>
  <c r="G6096" i="1"/>
  <c r="E6096" i="1"/>
  <c r="C6096" i="1"/>
  <c r="M6095" i="1"/>
  <c r="I6095" i="1"/>
  <c r="E6092" i="1"/>
  <c r="E6091" i="1"/>
  <c r="E6090" i="1"/>
  <c r="M6052" i="1"/>
  <c r="M6169" i="1" s="1"/>
  <c r="K6052" i="1"/>
  <c r="K6169" i="1" s="1"/>
  <c r="I6052" i="1"/>
  <c r="O6050" i="1"/>
  <c r="O6052" i="1" s="1"/>
  <c r="O6169" i="1" s="1"/>
  <c r="M6050" i="1"/>
  <c r="K6050" i="1"/>
  <c r="I6050" i="1"/>
  <c r="G6050" i="1"/>
  <c r="G6052" i="1" s="1"/>
  <c r="E6050" i="1"/>
  <c r="E6052" i="1" s="1"/>
  <c r="C6050" i="1"/>
  <c r="C6052" i="1" s="1"/>
  <c r="Q6047" i="1"/>
  <c r="Q6046" i="1"/>
  <c r="Q6045" i="1"/>
  <c r="Q6044" i="1"/>
  <c r="Q6043" i="1"/>
  <c r="Q6042" i="1"/>
  <c r="Q6041" i="1"/>
  <c r="Q6040" i="1"/>
  <c r="Q6039" i="1"/>
  <c r="Q6031" i="1"/>
  <c r="O6031" i="1"/>
  <c r="M6031" i="1"/>
  <c r="Q6030" i="1"/>
  <c r="O6030" i="1"/>
  <c r="M6030" i="1"/>
  <c r="K6030" i="1"/>
  <c r="G6030" i="1"/>
  <c r="E6030" i="1"/>
  <c r="C6030" i="1"/>
  <c r="M6029" i="1"/>
  <c r="I6029" i="1"/>
  <c r="E6026" i="1"/>
  <c r="E6025" i="1"/>
  <c r="E6024" i="1"/>
  <c r="M5993" i="1"/>
  <c r="Q5990" i="1"/>
  <c r="O5990" i="1"/>
  <c r="M5990" i="1"/>
  <c r="Q5989" i="1"/>
  <c r="O5989" i="1"/>
  <c r="M5989" i="1"/>
  <c r="K5989" i="1"/>
  <c r="G5989" i="1"/>
  <c r="E5989" i="1"/>
  <c r="C5989" i="1"/>
  <c r="M5988" i="1"/>
  <c r="I5988" i="1"/>
  <c r="E5985" i="1"/>
  <c r="E5984" i="1"/>
  <c r="E5983" i="1"/>
  <c r="M5957" i="1"/>
  <c r="K5957" i="1"/>
  <c r="K5993" i="1" s="1"/>
  <c r="O5954" i="1"/>
  <c r="O5957" i="1" s="1"/>
  <c r="O5993" i="1" s="1"/>
  <c r="M5954" i="1"/>
  <c r="K5954" i="1"/>
  <c r="I5954" i="1"/>
  <c r="G5954" i="1"/>
  <c r="E5954" i="1"/>
  <c r="C5954" i="1"/>
  <c r="C5957" i="1" s="1"/>
  <c r="C5993" i="1" s="1"/>
  <c r="Q5953" i="1"/>
  <c r="O5950" i="1"/>
  <c r="M5950" i="1"/>
  <c r="K5950" i="1"/>
  <c r="I5950" i="1"/>
  <c r="G5950" i="1"/>
  <c r="E5950" i="1"/>
  <c r="C5950" i="1"/>
  <c r="Q5949" i="1"/>
  <c r="Q5950" i="1" s="1"/>
  <c r="O5947" i="1"/>
  <c r="M5947" i="1"/>
  <c r="K5947" i="1"/>
  <c r="I5947" i="1"/>
  <c r="G5947" i="1"/>
  <c r="E5947" i="1"/>
  <c r="C5947" i="1"/>
  <c r="Q5946" i="1"/>
  <c r="Q5945" i="1"/>
  <c r="Q5944" i="1"/>
  <c r="Q5943" i="1"/>
  <c r="Q5942" i="1"/>
  <c r="Q5941" i="1"/>
  <c r="Q5940" i="1"/>
  <c r="Q5939" i="1"/>
  <c r="Q5938" i="1"/>
  <c r="Q5935" i="1"/>
  <c r="O5935" i="1"/>
  <c r="M5935" i="1"/>
  <c r="K5935" i="1"/>
  <c r="I5935" i="1"/>
  <c r="I5957" i="1" s="1"/>
  <c r="I5993" i="1" s="1"/>
  <c r="G5935" i="1"/>
  <c r="G5957" i="1" s="1"/>
  <c r="G5993" i="1" s="1"/>
  <c r="E5935" i="1"/>
  <c r="E5957" i="1" s="1"/>
  <c r="E5993" i="1" s="1"/>
  <c r="C5935" i="1"/>
  <c r="Q5934" i="1"/>
  <c r="Q5933" i="1"/>
  <c r="Q5932" i="1"/>
  <c r="Q5931" i="1"/>
  <c r="Q5930" i="1"/>
  <c r="Q5928" i="1"/>
  <c r="Q5927" i="1"/>
  <c r="Q5926" i="1"/>
  <c r="Q5925" i="1"/>
  <c r="Q5924" i="1"/>
  <c r="Q5923" i="1"/>
  <c r="Q5922" i="1"/>
  <c r="Q5921" i="1"/>
  <c r="Q5920" i="1"/>
  <c r="Q5919" i="1"/>
  <c r="Q5916" i="1"/>
  <c r="O5916" i="1"/>
  <c r="M5916" i="1"/>
  <c r="Q5915" i="1"/>
  <c r="O5915" i="1"/>
  <c r="M5915" i="1"/>
  <c r="K5915" i="1"/>
  <c r="G5915" i="1"/>
  <c r="E5915" i="1"/>
  <c r="C5915" i="1"/>
  <c r="M5914" i="1"/>
  <c r="I5914" i="1"/>
  <c r="E5911" i="1"/>
  <c r="E5910" i="1"/>
  <c r="E5909" i="1"/>
  <c r="O5871" i="1"/>
  <c r="M5871" i="1"/>
  <c r="M5995" i="1" s="1"/>
  <c r="K5871" i="1"/>
  <c r="K5995" i="1" s="1"/>
  <c r="C5871" i="1"/>
  <c r="C5999" i="1" s="1"/>
  <c r="E5853" i="1" s="1"/>
  <c r="O5869" i="1"/>
  <c r="M5869" i="1"/>
  <c r="K5869" i="1"/>
  <c r="I5869" i="1"/>
  <c r="I5871" i="1" s="1"/>
  <c r="I5995" i="1" s="1"/>
  <c r="G5869" i="1"/>
  <c r="G5871" i="1" s="1"/>
  <c r="E5869" i="1"/>
  <c r="E5871" i="1" s="1"/>
  <c r="E5995" i="1" s="1"/>
  <c r="C5869" i="1"/>
  <c r="Q5866" i="1"/>
  <c r="Q5865" i="1"/>
  <c r="Q5864" i="1"/>
  <c r="Q5863" i="1"/>
  <c r="Q5862" i="1"/>
  <c r="Q5861" i="1"/>
  <c r="Q5860" i="1"/>
  <c r="Q5859" i="1"/>
  <c r="Q5858" i="1"/>
  <c r="Q5850" i="1"/>
  <c r="O5850" i="1"/>
  <c r="M5850" i="1"/>
  <c r="Q5849" i="1"/>
  <c r="O5849" i="1"/>
  <c r="M5849" i="1"/>
  <c r="K5849" i="1"/>
  <c r="G5849" i="1"/>
  <c r="E5849" i="1"/>
  <c r="C5849" i="1"/>
  <c r="M5848" i="1"/>
  <c r="I5848" i="1"/>
  <c r="E5845" i="1"/>
  <c r="E5844" i="1"/>
  <c r="E5843" i="1"/>
  <c r="Q5784" i="1"/>
  <c r="O5784" i="1"/>
  <c r="M5784" i="1"/>
  <c r="Q5783" i="1"/>
  <c r="O5783" i="1"/>
  <c r="M5783" i="1"/>
  <c r="K5783" i="1"/>
  <c r="G5783" i="1"/>
  <c r="E5783" i="1"/>
  <c r="C5783" i="1"/>
  <c r="M5782" i="1"/>
  <c r="I5782" i="1"/>
  <c r="E5779" i="1"/>
  <c r="E5778" i="1"/>
  <c r="E5777" i="1"/>
  <c r="O5769" i="1"/>
  <c r="M5769" i="1"/>
  <c r="K5769" i="1"/>
  <c r="I5769" i="1"/>
  <c r="G5769" i="1"/>
  <c r="G5771" i="1" s="1"/>
  <c r="G5787" i="1" s="1"/>
  <c r="E5769" i="1"/>
  <c r="C5769" i="1"/>
  <c r="Q5768" i="1"/>
  <c r="Q5769" i="1" s="1"/>
  <c r="Q5765" i="1"/>
  <c r="O5765" i="1"/>
  <c r="O5771" i="1" s="1"/>
  <c r="O5787" i="1" s="1"/>
  <c r="M5765" i="1"/>
  <c r="K5765" i="1"/>
  <c r="I5765" i="1"/>
  <c r="G5765" i="1"/>
  <c r="E5765" i="1"/>
  <c r="E5771" i="1" s="1"/>
  <c r="E5787" i="1" s="1"/>
  <c r="C5765" i="1"/>
  <c r="C5771" i="1" s="1"/>
  <c r="C5787" i="1" s="1"/>
  <c r="Q5764" i="1"/>
  <c r="Q5763" i="1"/>
  <c r="O5761" i="1"/>
  <c r="M5761" i="1"/>
  <c r="M5771" i="1" s="1"/>
  <c r="M5787" i="1" s="1"/>
  <c r="K5761" i="1"/>
  <c r="K5771" i="1" s="1"/>
  <c r="K5787" i="1" s="1"/>
  <c r="I5761" i="1"/>
  <c r="I5771" i="1" s="1"/>
  <c r="I5787" i="1" s="1"/>
  <c r="G5761" i="1"/>
  <c r="E5761" i="1"/>
  <c r="C5761" i="1"/>
  <c r="Q5760" i="1"/>
  <c r="Q5761" i="1" s="1"/>
  <c r="Q5759" i="1"/>
  <c r="Q5758" i="1"/>
  <c r="Q5757" i="1"/>
  <c r="O5754" i="1"/>
  <c r="M5754" i="1"/>
  <c r="K5754" i="1"/>
  <c r="I5754" i="1"/>
  <c r="G5754" i="1"/>
  <c r="E5754" i="1"/>
  <c r="C5754" i="1"/>
  <c r="Q5753" i="1"/>
  <c r="Q5754" i="1" s="1"/>
  <c r="O5750" i="1"/>
  <c r="M5750" i="1"/>
  <c r="K5750" i="1"/>
  <c r="I5750" i="1"/>
  <c r="G5750" i="1"/>
  <c r="E5750" i="1"/>
  <c r="C5750" i="1"/>
  <c r="Q5749" i="1"/>
  <c r="Q5748" i="1"/>
  <c r="Q5747" i="1"/>
  <c r="Q5746" i="1"/>
  <c r="Q5745" i="1"/>
  <c r="Q5742" i="1"/>
  <c r="O5742" i="1"/>
  <c r="M5742" i="1"/>
  <c r="Q5741" i="1"/>
  <c r="O5741" i="1"/>
  <c r="M5741" i="1"/>
  <c r="K5741" i="1"/>
  <c r="G5741" i="1"/>
  <c r="E5741" i="1"/>
  <c r="C5741" i="1"/>
  <c r="M5740" i="1"/>
  <c r="I5740" i="1"/>
  <c r="E5737" i="1"/>
  <c r="E5736" i="1"/>
  <c r="E5735" i="1"/>
  <c r="I5714" i="1"/>
  <c r="I5789" i="1" s="1"/>
  <c r="G5714" i="1"/>
  <c r="G5789" i="1" s="1"/>
  <c r="O5712" i="1"/>
  <c r="M5712" i="1"/>
  <c r="K5712" i="1"/>
  <c r="K5714" i="1" s="1"/>
  <c r="K5789" i="1" s="1"/>
  <c r="I5712" i="1"/>
  <c r="G5712" i="1"/>
  <c r="E5712" i="1"/>
  <c r="C5712" i="1"/>
  <c r="Q5711" i="1"/>
  <c r="Q5712" i="1" s="1"/>
  <c r="Q5708" i="1"/>
  <c r="O5708" i="1"/>
  <c r="M5708" i="1"/>
  <c r="K5708" i="1"/>
  <c r="I5708" i="1"/>
  <c r="G5708" i="1"/>
  <c r="E5708" i="1"/>
  <c r="C5708" i="1"/>
  <c r="Q5707" i="1"/>
  <c r="O5704" i="1"/>
  <c r="O5714" i="1" s="1"/>
  <c r="O5789" i="1" s="1"/>
  <c r="M5704" i="1"/>
  <c r="M5714" i="1" s="1"/>
  <c r="M5789" i="1" s="1"/>
  <c r="K5704" i="1"/>
  <c r="I5704" i="1"/>
  <c r="G5704" i="1"/>
  <c r="E5704" i="1"/>
  <c r="E5714" i="1" s="1"/>
  <c r="E5789" i="1" s="1"/>
  <c r="C5704" i="1"/>
  <c r="C5714" i="1" s="1"/>
  <c r="Q5703" i="1"/>
  <c r="Q5704" i="1" s="1"/>
  <c r="Q5714" i="1" s="1"/>
  <c r="Q5702" i="1"/>
  <c r="Q5701" i="1"/>
  <c r="Q5700" i="1"/>
  <c r="Q5692" i="1"/>
  <c r="O5692" i="1"/>
  <c r="M5692" i="1"/>
  <c r="Q5691" i="1"/>
  <c r="O5691" i="1"/>
  <c r="M5691" i="1"/>
  <c r="K5691" i="1"/>
  <c r="G5691" i="1"/>
  <c r="E5691" i="1"/>
  <c r="C5691" i="1"/>
  <c r="M5690" i="1"/>
  <c r="I5690" i="1"/>
  <c r="E5687" i="1"/>
  <c r="E5686" i="1"/>
  <c r="E5685" i="1"/>
  <c r="Q5626" i="1"/>
  <c r="O5626" i="1"/>
  <c r="M5626" i="1"/>
  <c r="Q5625" i="1"/>
  <c r="O5625" i="1"/>
  <c r="M5625" i="1"/>
  <c r="K5625" i="1"/>
  <c r="G5625" i="1"/>
  <c r="E5625" i="1"/>
  <c r="C5625" i="1"/>
  <c r="M5624" i="1"/>
  <c r="I5624" i="1"/>
  <c r="E5621" i="1"/>
  <c r="E5620" i="1"/>
  <c r="E5619" i="1"/>
  <c r="Q5611" i="1"/>
  <c r="O5611" i="1"/>
  <c r="M5611" i="1"/>
  <c r="K5611" i="1"/>
  <c r="I5611" i="1"/>
  <c r="G5611" i="1"/>
  <c r="E5611" i="1"/>
  <c r="C5611" i="1"/>
  <c r="Q5610" i="1"/>
  <c r="O5606" i="1"/>
  <c r="O5613" i="1" s="1"/>
  <c r="O5629" i="1" s="1"/>
  <c r="M5606" i="1"/>
  <c r="M5613" i="1" s="1"/>
  <c r="M5629" i="1" s="1"/>
  <c r="K5606" i="1"/>
  <c r="K5613" i="1" s="1"/>
  <c r="K5629" i="1" s="1"/>
  <c r="I5606" i="1"/>
  <c r="I5613" i="1" s="1"/>
  <c r="I5629" i="1" s="1"/>
  <c r="G5606" i="1"/>
  <c r="G5613" i="1" s="1"/>
  <c r="G5629" i="1" s="1"/>
  <c r="E5606" i="1"/>
  <c r="E5613" i="1" s="1"/>
  <c r="E5629" i="1" s="1"/>
  <c r="C5606" i="1"/>
  <c r="C5613" i="1" s="1"/>
  <c r="C5629" i="1" s="1"/>
  <c r="Q5605" i="1"/>
  <c r="Q5606" i="1" s="1"/>
  <c r="Q5613" i="1" s="1"/>
  <c r="Q5629" i="1" s="1"/>
  <c r="Q5604" i="1"/>
  <c r="Q5601" i="1"/>
  <c r="O5601" i="1"/>
  <c r="M5601" i="1"/>
  <c r="Q5600" i="1"/>
  <c r="O5600" i="1"/>
  <c r="M5600" i="1"/>
  <c r="K5600" i="1"/>
  <c r="G5600" i="1"/>
  <c r="E5600" i="1"/>
  <c r="C5600" i="1"/>
  <c r="M5599" i="1"/>
  <c r="I5599" i="1"/>
  <c r="E5596" i="1"/>
  <c r="E5595" i="1"/>
  <c r="E5594" i="1"/>
  <c r="O5571" i="1"/>
  <c r="M5571" i="1"/>
  <c r="K5571" i="1"/>
  <c r="I5571" i="1"/>
  <c r="G5571" i="1"/>
  <c r="E5571" i="1"/>
  <c r="C5571" i="1"/>
  <c r="Q5570" i="1"/>
  <c r="Q5571" i="1" s="1"/>
  <c r="Q5567" i="1"/>
  <c r="Q5573" i="1" s="1"/>
  <c r="Q5631" i="1" s="1"/>
  <c r="O5567" i="1"/>
  <c r="O5573" i="1" s="1"/>
  <c r="O5631" i="1" s="1"/>
  <c r="M5567" i="1"/>
  <c r="M5573" i="1" s="1"/>
  <c r="K5567" i="1"/>
  <c r="K5573" i="1" s="1"/>
  <c r="I5567" i="1"/>
  <c r="I5573" i="1" s="1"/>
  <c r="G5567" i="1"/>
  <c r="G5573" i="1" s="1"/>
  <c r="E5567" i="1"/>
  <c r="E5573" i="1" s="1"/>
  <c r="E5631" i="1" s="1"/>
  <c r="C5567" i="1"/>
  <c r="C5573" i="1" s="1"/>
  <c r="Q5566" i="1"/>
  <c r="Q5558" i="1"/>
  <c r="O5558" i="1"/>
  <c r="M5558" i="1"/>
  <c r="Q5557" i="1"/>
  <c r="O5557" i="1"/>
  <c r="M5557" i="1"/>
  <c r="K5557" i="1"/>
  <c r="G5557" i="1"/>
  <c r="E5557" i="1"/>
  <c r="C5557" i="1"/>
  <c r="M5556" i="1"/>
  <c r="I5556" i="1"/>
  <c r="E5553" i="1"/>
  <c r="E5552" i="1"/>
  <c r="E5551" i="1"/>
  <c r="Q5521" i="1"/>
  <c r="O5521" i="1"/>
  <c r="M5521" i="1"/>
  <c r="Q5520" i="1"/>
  <c r="O5520" i="1"/>
  <c r="M5520" i="1"/>
  <c r="K5520" i="1"/>
  <c r="G5520" i="1"/>
  <c r="E5520" i="1"/>
  <c r="C5520" i="1"/>
  <c r="M5519" i="1"/>
  <c r="I5519" i="1"/>
  <c r="E5516" i="1"/>
  <c r="E5515" i="1"/>
  <c r="E5514" i="1"/>
  <c r="Q5506" i="1"/>
  <c r="O5506" i="1"/>
  <c r="M5506" i="1"/>
  <c r="K5506" i="1"/>
  <c r="I5506" i="1"/>
  <c r="G5506" i="1"/>
  <c r="E5506" i="1"/>
  <c r="C5506" i="1"/>
  <c r="Q5505" i="1"/>
  <c r="O5502" i="1"/>
  <c r="M5502" i="1"/>
  <c r="K5502" i="1"/>
  <c r="I5502" i="1"/>
  <c r="G5502" i="1"/>
  <c r="E5502" i="1"/>
  <c r="C5502" i="1"/>
  <c r="Q5501" i="1"/>
  <c r="Q5502" i="1" s="1"/>
  <c r="Q5500" i="1"/>
  <c r="O5498" i="1"/>
  <c r="O5508" i="1" s="1"/>
  <c r="O5524" i="1" s="1"/>
  <c r="M5498" i="1"/>
  <c r="M5508" i="1" s="1"/>
  <c r="K5498" i="1"/>
  <c r="K5508" i="1" s="1"/>
  <c r="K5524" i="1" s="1"/>
  <c r="I5498" i="1"/>
  <c r="I5508" i="1" s="1"/>
  <c r="I5524" i="1" s="1"/>
  <c r="G5498" i="1"/>
  <c r="G5508" i="1" s="1"/>
  <c r="G5524" i="1" s="1"/>
  <c r="E5498" i="1"/>
  <c r="E5508" i="1" s="1"/>
  <c r="E5524" i="1" s="1"/>
  <c r="C5498" i="1"/>
  <c r="C5508" i="1" s="1"/>
  <c r="C5524" i="1" s="1"/>
  <c r="Q5497" i="1"/>
  <c r="Q5498" i="1" s="1"/>
  <c r="Q5496" i="1"/>
  <c r="Q5495" i="1"/>
  <c r="Q5494" i="1"/>
  <c r="O5491" i="1"/>
  <c r="M5491" i="1"/>
  <c r="K5491" i="1"/>
  <c r="I5491" i="1"/>
  <c r="G5491" i="1"/>
  <c r="E5491" i="1"/>
  <c r="C5491" i="1"/>
  <c r="Q5490" i="1"/>
  <c r="Q5491" i="1" s="1"/>
  <c r="O5487" i="1"/>
  <c r="M5487" i="1"/>
  <c r="K5487" i="1"/>
  <c r="I5487" i="1"/>
  <c r="G5487" i="1"/>
  <c r="E5487" i="1"/>
  <c r="C5487" i="1"/>
  <c r="Q5486" i="1"/>
  <c r="Q5485" i="1"/>
  <c r="Q5484" i="1"/>
  <c r="Q5483" i="1"/>
  <c r="Q5482" i="1"/>
  <c r="Q5481" i="1"/>
  <c r="Q5480" i="1"/>
  <c r="Q5477" i="1"/>
  <c r="O5477" i="1"/>
  <c r="M5477" i="1"/>
  <c r="Q5476" i="1"/>
  <c r="O5476" i="1"/>
  <c r="M5476" i="1"/>
  <c r="K5476" i="1"/>
  <c r="G5476" i="1"/>
  <c r="E5476" i="1"/>
  <c r="C5476" i="1"/>
  <c r="M5475" i="1"/>
  <c r="I5475" i="1"/>
  <c r="E5472" i="1"/>
  <c r="E5471" i="1"/>
  <c r="E5470" i="1"/>
  <c r="O5449" i="1"/>
  <c r="O5526" i="1" s="1"/>
  <c r="E5449" i="1"/>
  <c r="E5526" i="1" s="1"/>
  <c r="C5449" i="1"/>
  <c r="C5530" i="1" s="1"/>
  <c r="E5430" i="1" s="1"/>
  <c r="O5447" i="1"/>
  <c r="M5447" i="1"/>
  <c r="K5447" i="1"/>
  <c r="I5447" i="1"/>
  <c r="G5447" i="1"/>
  <c r="G5449" i="1" s="1"/>
  <c r="G5526" i="1" s="1"/>
  <c r="E5447" i="1"/>
  <c r="C5447" i="1"/>
  <c r="Q5446" i="1"/>
  <c r="Q5447" i="1" s="1"/>
  <c r="O5443" i="1"/>
  <c r="M5443" i="1"/>
  <c r="K5443" i="1"/>
  <c r="I5443" i="1"/>
  <c r="G5443" i="1"/>
  <c r="E5443" i="1"/>
  <c r="C5443" i="1"/>
  <c r="Q5442" i="1"/>
  <c r="Q5443" i="1" s="1"/>
  <c r="O5439" i="1"/>
  <c r="M5439" i="1"/>
  <c r="M5449" i="1" s="1"/>
  <c r="K5439" i="1"/>
  <c r="K5449" i="1" s="1"/>
  <c r="I5439" i="1"/>
  <c r="I5449" i="1" s="1"/>
  <c r="G5439" i="1"/>
  <c r="E5439" i="1"/>
  <c r="C5439" i="1"/>
  <c r="Q5438" i="1"/>
  <c r="Q5437" i="1"/>
  <c r="Q5436" i="1"/>
  <c r="Q5435" i="1"/>
  <c r="Q5427" i="1"/>
  <c r="O5427" i="1"/>
  <c r="M5427" i="1"/>
  <c r="Q5426" i="1"/>
  <c r="O5426" i="1"/>
  <c r="M5426" i="1"/>
  <c r="K5426" i="1"/>
  <c r="G5426" i="1"/>
  <c r="E5426" i="1"/>
  <c r="C5426" i="1"/>
  <c r="M5425" i="1"/>
  <c r="I5425" i="1"/>
  <c r="E5422" i="1"/>
  <c r="E5421" i="1"/>
  <c r="E5420" i="1"/>
  <c r="Q5370" i="1"/>
  <c r="O5370" i="1"/>
  <c r="M5370" i="1"/>
  <c r="Q5369" i="1"/>
  <c r="O5369" i="1"/>
  <c r="M5369" i="1"/>
  <c r="K5369" i="1"/>
  <c r="G5369" i="1"/>
  <c r="E5369" i="1"/>
  <c r="C5369" i="1"/>
  <c r="M5368" i="1"/>
  <c r="I5368" i="1"/>
  <c r="E5365" i="1"/>
  <c r="E5364" i="1"/>
  <c r="E5363" i="1"/>
  <c r="O5351" i="1"/>
  <c r="M5351" i="1"/>
  <c r="K5351" i="1"/>
  <c r="I5351" i="1"/>
  <c r="G5351" i="1"/>
  <c r="E5351" i="1"/>
  <c r="C5351" i="1"/>
  <c r="Q5350" i="1"/>
  <c r="Q5351" i="1" s="1"/>
  <c r="Q5347" i="1"/>
  <c r="O5347" i="1"/>
  <c r="O5353" i="1" s="1"/>
  <c r="M5347" i="1"/>
  <c r="K5347" i="1"/>
  <c r="I5347" i="1"/>
  <c r="G5347" i="1"/>
  <c r="E5347" i="1"/>
  <c r="C5347" i="1"/>
  <c r="C5353" i="1" s="1"/>
  <c r="Q5346" i="1"/>
  <c r="Q5345" i="1"/>
  <c r="O5343" i="1"/>
  <c r="M5343" i="1"/>
  <c r="M5353" i="1" s="1"/>
  <c r="K5343" i="1"/>
  <c r="K5353" i="1" s="1"/>
  <c r="I5343" i="1"/>
  <c r="I5353" i="1" s="1"/>
  <c r="G5343" i="1"/>
  <c r="G5353" i="1" s="1"/>
  <c r="E5343" i="1"/>
  <c r="C5343" i="1"/>
  <c r="Q5342" i="1"/>
  <c r="Q5341" i="1"/>
  <c r="Q5340" i="1"/>
  <c r="O5337" i="1"/>
  <c r="M5337" i="1"/>
  <c r="K5337" i="1"/>
  <c r="I5337" i="1"/>
  <c r="G5337" i="1"/>
  <c r="E5337" i="1"/>
  <c r="C5337" i="1"/>
  <c r="Q5336" i="1"/>
  <c r="Q5337" i="1" s="1"/>
  <c r="O5333" i="1"/>
  <c r="M5333" i="1"/>
  <c r="K5333" i="1"/>
  <c r="I5333" i="1"/>
  <c r="G5333" i="1"/>
  <c r="E5333" i="1"/>
  <c r="E5353" i="1" s="1"/>
  <c r="C5333" i="1"/>
  <c r="Q5332" i="1"/>
  <c r="Q5331" i="1"/>
  <c r="Q5330" i="1"/>
  <c r="Q5329" i="1"/>
  <c r="Q5328" i="1"/>
  <c r="Q5333" i="1" s="1"/>
  <c r="Q5325" i="1"/>
  <c r="O5325" i="1"/>
  <c r="M5325" i="1"/>
  <c r="Q5324" i="1"/>
  <c r="O5324" i="1"/>
  <c r="M5324" i="1"/>
  <c r="K5324" i="1"/>
  <c r="G5324" i="1"/>
  <c r="E5324" i="1"/>
  <c r="C5324" i="1"/>
  <c r="M5323" i="1"/>
  <c r="I5323" i="1"/>
  <c r="E5320" i="1"/>
  <c r="E5319" i="1"/>
  <c r="E5318" i="1"/>
  <c r="E5312" i="1"/>
  <c r="O5310" i="1"/>
  <c r="M5310" i="1"/>
  <c r="K5310" i="1"/>
  <c r="I5310" i="1"/>
  <c r="G5310" i="1"/>
  <c r="E5310" i="1"/>
  <c r="C5310" i="1"/>
  <c r="Q5309" i="1"/>
  <c r="Q5308" i="1"/>
  <c r="Q5310" i="1" s="1"/>
  <c r="O5305" i="1"/>
  <c r="O5312" i="1" s="1"/>
  <c r="M5305" i="1"/>
  <c r="M5312" i="1" s="1"/>
  <c r="K5305" i="1"/>
  <c r="K5312" i="1" s="1"/>
  <c r="I5305" i="1"/>
  <c r="I5312" i="1" s="1"/>
  <c r="G5305" i="1"/>
  <c r="G5312" i="1" s="1"/>
  <c r="E5305" i="1"/>
  <c r="C5305" i="1"/>
  <c r="C5312" i="1" s="1"/>
  <c r="Q5304" i="1"/>
  <c r="Q5303" i="1"/>
  <c r="Q5302" i="1"/>
  <c r="Q5301" i="1"/>
  <c r="Q5300" i="1"/>
  <c r="Q5299" i="1"/>
  <c r="Q5298" i="1"/>
  <c r="Q5296" i="1"/>
  <c r="Q5295" i="1"/>
  <c r="Q5294" i="1"/>
  <c r="Q5293" i="1"/>
  <c r="Q5292" i="1"/>
  <c r="Q5291" i="1"/>
  <c r="Q5290" i="1"/>
  <c r="Q5289" i="1"/>
  <c r="Q5288" i="1"/>
  <c r="Q5287" i="1"/>
  <c r="Q5286" i="1"/>
  <c r="Q5285" i="1"/>
  <c r="Q5284" i="1"/>
  <c r="Q5283" i="1"/>
  <c r="Q5282" i="1"/>
  <c r="Q5281" i="1"/>
  <c r="Q5280" i="1"/>
  <c r="Q5279" i="1"/>
  <c r="Q5278" i="1"/>
  <c r="Q5277" i="1"/>
  <c r="Q5276" i="1"/>
  <c r="Q5275" i="1"/>
  <c r="Q5274" i="1"/>
  <c r="Q5273" i="1"/>
  <c r="Q5272" i="1"/>
  <c r="Q5271" i="1"/>
  <c r="Q5270" i="1"/>
  <c r="Q5269" i="1"/>
  <c r="Q5268" i="1"/>
  <c r="Q5267" i="1"/>
  <c r="Q5266" i="1"/>
  <c r="Q5265" i="1"/>
  <c r="Q5264" i="1"/>
  <c r="Q5263" i="1"/>
  <c r="Q5262" i="1"/>
  <c r="Q5261" i="1"/>
  <c r="Q5258" i="1"/>
  <c r="O5258" i="1"/>
  <c r="M5258" i="1"/>
  <c r="Q5257" i="1"/>
  <c r="O5257" i="1"/>
  <c r="M5257" i="1"/>
  <c r="K5257" i="1"/>
  <c r="G5257" i="1"/>
  <c r="E5257" i="1"/>
  <c r="C5257" i="1"/>
  <c r="M5256" i="1"/>
  <c r="I5256" i="1"/>
  <c r="E5253" i="1"/>
  <c r="E5252" i="1"/>
  <c r="E5251" i="1"/>
  <c r="O5240" i="1"/>
  <c r="C5240" i="1"/>
  <c r="O5238" i="1"/>
  <c r="M5238" i="1"/>
  <c r="K5238" i="1"/>
  <c r="I5238" i="1"/>
  <c r="G5238" i="1"/>
  <c r="E5238" i="1"/>
  <c r="C5238" i="1"/>
  <c r="Q5237" i="1"/>
  <c r="Q5236" i="1"/>
  <c r="Q5238" i="1" s="1"/>
  <c r="O5234" i="1"/>
  <c r="M5234" i="1"/>
  <c r="K5234" i="1"/>
  <c r="I5234" i="1"/>
  <c r="G5234" i="1"/>
  <c r="E5234" i="1"/>
  <c r="C5234" i="1"/>
  <c r="Q5233" i="1"/>
  <c r="Q5232" i="1"/>
  <c r="Q5231" i="1"/>
  <c r="Q5230" i="1"/>
  <c r="Q5229" i="1"/>
  <c r="Q5228" i="1"/>
  <c r="Q5227" i="1"/>
  <c r="Q5226" i="1"/>
  <c r="Q5225" i="1"/>
  <c r="Q5224" i="1"/>
  <c r="Q5223" i="1"/>
  <c r="Q5222" i="1"/>
  <c r="Q5221" i="1"/>
  <c r="Q5220" i="1"/>
  <c r="Q5219" i="1"/>
  <c r="O5216" i="1"/>
  <c r="M5216" i="1"/>
  <c r="K5216" i="1"/>
  <c r="I5216" i="1"/>
  <c r="G5216" i="1"/>
  <c r="E5216" i="1"/>
  <c r="C5216" i="1"/>
  <c r="Q5215" i="1"/>
  <c r="Q5214" i="1"/>
  <c r="Q5213" i="1"/>
  <c r="Q5212" i="1"/>
  <c r="Q5211" i="1"/>
  <c r="Q5210" i="1"/>
  <c r="Q5209" i="1"/>
  <c r="Q5208" i="1"/>
  <c r="Q5207" i="1"/>
  <c r="Q5206" i="1"/>
  <c r="O5203" i="1"/>
  <c r="M5203" i="1"/>
  <c r="M5240" i="1" s="1"/>
  <c r="K5203" i="1"/>
  <c r="K5240" i="1" s="1"/>
  <c r="I5203" i="1"/>
  <c r="I5240" i="1" s="1"/>
  <c r="G5203" i="1"/>
  <c r="E5203" i="1"/>
  <c r="E5240" i="1" s="1"/>
  <c r="C5203" i="1"/>
  <c r="Q5202" i="1"/>
  <c r="Q5201" i="1"/>
  <c r="Q5200" i="1"/>
  <c r="Q5199" i="1"/>
  <c r="Q5198" i="1"/>
  <c r="Q5197" i="1"/>
  <c r="Q5196" i="1"/>
  <c r="Q5193" i="1"/>
  <c r="O5193" i="1"/>
  <c r="M5193" i="1"/>
  <c r="Q5192" i="1"/>
  <c r="O5192" i="1"/>
  <c r="M5192" i="1"/>
  <c r="K5192" i="1"/>
  <c r="G5192" i="1"/>
  <c r="E5192" i="1"/>
  <c r="C5192" i="1"/>
  <c r="M5191" i="1"/>
  <c r="I5191" i="1"/>
  <c r="E5188" i="1"/>
  <c r="E5187" i="1"/>
  <c r="E5186" i="1"/>
  <c r="M5151" i="1"/>
  <c r="M5373" i="1" s="1"/>
  <c r="Q5149" i="1"/>
  <c r="O5149" i="1"/>
  <c r="M5149" i="1"/>
  <c r="K5149" i="1"/>
  <c r="I5149" i="1"/>
  <c r="G5149" i="1"/>
  <c r="E5149" i="1"/>
  <c r="C5149" i="1"/>
  <c r="Q5148" i="1"/>
  <c r="O5145" i="1"/>
  <c r="O5151" i="1" s="1"/>
  <c r="O5373" i="1" s="1"/>
  <c r="O5375" i="1" s="1"/>
  <c r="M5145" i="1"/>
  <c r="K5145" i="1"/>
  <c r="K5151" i="1" s="1"/>
  <c r="K5373" i="1" s="1"/>
  <c r="I5145" i="1"/>
  <c r="I5151" i="1" s="1"/>
  <c r="I5373" i="1" s="1"/>
  <c r="G5145" i="1"/>
  <c r="G5151" i="1" s="1"/>
  <c r="E5145" i="1"/>
  <c r="C5145" i="1"/>
  <c r="C5151" i="1" s="1"/>
  <c r="C5373" i="1" s="1"/>
  <c r="Q5144" i="1"/>
  <c r="Q5143" i="1"/>
  <c r="Q5142" i="1"/>
  <c r="Q5141" i="1"/>
  <c r="Q5140" i="1"/>
  <c r="Q5139" i="1"/>
  <c r="Q5138" i="1"/>
  <c r="Q5137" i="1"/>
  <c r="Q5134" i="1"/>
  <c r="O5134" i="1"/>
  <c r="M5134" i="1"/>
  <c r="Q5133" i="1"/>
  <c r="O5133" i="1"/>
  <c r="M5133" i="1"/>
  <c r="K5133" i="1"/>
  <c r="G5133" i="1"/>
  <c r="E5133" i="1"/>
  <c r="C5133" i="1"/>
  <c r="M5132" i="1"/>
  <c r="I5132" i="1"/>
  <c r="E5129" i="1"/>
  <c r="E5128" i="1"/>
  <c r="E5127" i="1"/>
  <c r="O5081" i="1"/>
  <c r="M5081" i="1"/>
  <c r="K5081" i="1"/>
  <c r="I5081" i="1"/>
  <c r="G5081" i="1"/>
  <c r="E5081" i="1"/>
  <c r="C5081" i="1"/>
  <c r="Q5080" i="1"/>
  <c r="Q5079" i="1"/>
  <c r="Q5078" i="1"/>
  <c r="Q5077" i="1"/>
  <c r="Q5076" i="1"/>
  <c r="Q5075" i="1"/>
  <c r="Q5074" i="1"/>
  <c r="Q5073" i="1"/>
  <c r="Q5072" i="1"/>
  <c r="Q5081" i="1" s="1"/>
  <c r="Q5069" i="1"/>
  <c r="O5069" i="1"/>
  <c r="M5069" i="1"/>
  <c r="Q5068" i="1"/>
  <c r="O5068" i="1"/>
  <c r="M5068" i="1"/>
  <c r="K5068" i="1"/>
  <c r="G5068" i="1"/>
  <c r="E5068" i="1"/>
  <c r="C5068" i="1"/>
  <c r="M5067" i="1"/>
  <c r="I5067" i="1"/>
  <c r="E5064" i="1"/>
  <c r="E5063" i="1"/>
  <c r="E5062" i="1"/>
  <c r="I5057" i="1"/>
  <c r="I5375" i="1" s="1"/>
  <c r="O5055" i="1"/>
  <c r="M5055" i="1"/>
  <c r="K5055" i="1"/>
  <c r="I5055" i="1"/>
  <c r="G5055" i="1"/>
  <c r="E5055" i="1"/>
  <c r="C5055" i="1"/>
  <c r="Q5054" i="1"/>
  <c r="Q5053" i="1"/>
  <c r="Q5052" i="1"/>
  <c r="Q5051" i="1"/>
  <c r="Q5050" i="1"/>
  <c r="Q5049" i="1"/>
  <c r="Q5048" i="1"/>
  <c r="Q5047" i="1"/>
  <c r="Q5046" i="1"/>
  <c r="O5042" i="1"/>
  <c r="O5057" i="1" s="1"/>
  <c r="M5042" i="1"/>
  <c r="M5057" i="1" s="1"/>
  <c r="M5375" i="1" s="1"/>
  <c r="K5042" i="1"/>
  <c r="K5057" i="1" s="1"/>
  <c r="K5375" i="1" s="1"/>
  <c r="I5042" i="1"/>
  <c r="G5042" i="1"/>
  <c r="G5057" i="1" s="1"/>
  <c r="E5042" i="1"/>
  <c r="E5057" i="1" s="1"/>
  <c r="C5042" i="1"/>
  <c r="C5057" i="1" s="1"/>
  <c r="Q5041" i="1"/>
  <c r="Q5040" i="1"/>
  <c r="Q5039" i="1"/>
  <c r="Q5038" i="1"/>
  <c r="Q5036" i="1"/>
  <c r="Q5035" i="1"/>
  <c r="Q5034" i="1"/>
  <c r="Q5033" i="1"/>
  <c r="Q5032" i="1"/>
  <c r="Q5031" i="1"/>
  <c r="Q5030" i="1"/>
  <c r="Q5029" i="1"/>
  <c r="Q5028" i="1"/>
  <c r="Q5027" i="1"/>
  <c r="Q5026" i="1"/>
  <c r="Q5025" i="1"/>
  <c r="Q5024" i="1"/>
  <c r="Q5023" i="1"/>
  <c r="Q5022" i="1"/>
  <c r="Q5021" i="1"/>
  <c r="Q5020" i="1"/>
  <c r="Q5019" i="1"/>
  <c r="Q5018" i="1"/>
  <c r="Q5017" i="1"/>
  <c r="Q5016" i="1"/>
  <c r="Q5015" i="1"/>
  <c r="Q5014" i="1"/>
  <c r="Q5013" i="1"/>
  <c r="Q5012" i="1"/>
  <c r="Q5011" i="1"/>
  <c r="Q5010" i="1"/>
  <c r="Q5009" i="1"/>
  <c r="Q5008" i="1"/>
  <c r="Q5006" i="1"/>
  <c r="Q5005" i="1"/>
  <c r="Q5004" i="1"/>
  <c r="Q5003" i="1"/>
  <c r="Q5002" i="1"/>
  <c r="Q5001" i="1"/>
  <c r="Q5000" i="1"/>
  <c r="Q4999" i="1"/>
  <c r="Q4997" i="1"/>
  <c r="Q4996" i="1"/>
  <c r="Q4995" i="1"/>
  <c r="Q4994" i="1"/>
  <c r="Q4993" i="1"/>
  <c r="Q4985" i="1"/>
  <c r="O4985" i="1"/>
  <c r="M4985" i="1"/>
  <c r="Q4984" i="1"/>
  <c r="O4984" i="1"/>
  <c r="M4984" i="1"/>
  <c r="K4984" i="1"/>
  <c r="G4984" i="1"/>
  <c r="E4984" i="1"/>
  <c r="C4984" i="1"/>
  <c r="M4983" i="1"/>
  <c r="I4983" i="1"/>
  <c r="E4980" i="1"/>
  <c r="E4979" i="1"/>
  <c r="E4978" i="1"/>
  <c r="G4950" i="1"/>
  <c r="Q4947" i="1"/>
  <c r="O4947" i="1"/>
  <c r="M4947" i="1"/>
  <c r="Q4946" i="1"/>
  <c r="O4946" i="1"/>
  <c r="M4946" i="1"/>
  <c r="K4946" i="1"/>
  <c r="G4946" i="1"/>
  <c r="E4946" i="1"/>
  <c r="C4946" i="1"/>
  <c r="M4945" i="1"/>
  <c r="I4945" i="1"/>
  <c r="E4942" i="1"/>
  <c r="E4941" i="1"/>
  <c r="E4940" i="1"/>
  <c r="I4934" i="1"/>
  <c r="I4950" i="1" s="1"/>
  <c r="Q4932" i="1"/>
  <c r="O4932" i="1"/>
  <c r="M4932" i="1"/>
  <c r="K4932" i="1"/>
  <c r="I4932" i="1"/>
  <c r="G4932" i="1"/>
  <c r="E4932" i="1"/>
  <c r="C4932" i="1"/>
  <c r="Q4931" i="1"/>
  <c r="Q4930" i="1"/>
  <c r="O4927" i="1"/>
  <c r="M4927" i="1"/>
  <c r="K4927" i="1"/>
  <c r="I4927" i="1"/>
  <c r="G4927" i="1"/>
  <c r="E4927" i="1"/>
  <c r="C4927" i="1"/>
  <c r="Q4926" i="1"/>
  <c r="Q4925" i="1"/>
  <c r="Q4927" i="1" s="1"/>
  <c r="O4923" i="1"/>
  <c r="M4923" i="1"/>
  <c r="M4934" i="1" s="1"/>
  <c r="M4950" i="1" s="1"/>
  <c r="K4923" i="1"/>
  <c r="K4934" i="1" s="1"/>
  <c r="K4950" i="1" s="1"/>
  <c r="I4923" i="1"/>
  <c r="G4923" i="1"/>
  <c r="G4934" i="1" s="1"/>
  <c r="E4923" i="1"/>
  <c r="C4923" i="1"/>
  <c r="Q4922" i="1"/>
  <c r="Q4921" i="1"/>
  <c r="Q4920" i="1"/>
  <c r="Q4919" i="1"/>
  <c r="Q4918" i="1"/>
  <c r="Q4917" i="1"/>
  <c r="Q4916" i="1"/>
  <c r="Q4915" i="1"/>
  <c r="Q4914" i="1"/>
  <c r="Q4913" i="1"/>
  <c r="Q4912" i="1"/>
  <c r="Q4911" i="1"/>
  <c r="Q4908" i="1"/>
  <c r="O4908" i="1"/>
  <c r="M4908" i="1"/>
  <c r="K4908" i="1"/>
  <c r="I4908" i="1"/>
  <c r="G4908" i="1"/>
  <c r="E4908" i="1"/>
  <c r="C4908" i="1"/>
  <c r="Q4907" i="1"/>
  <c r="O4904" i="1"/>
  <c r="M4904" i="1"/>
  <c r="K4904" i="1"/>
  <c r="I4904" i="1"/>
  <c r="G4904" i="1"/>
  <c r="E4904" i="1"/>
  <c r="C4904" i="1"/>
  <c r="Q4903" i="1"/>
  <c r="Q4902" i="1"/>
  <c r="Q4901" i="1"/>
  <c r="Q4900" i="1"/>
  <c r="Q4899" i="1"/>
  <c r="Q4898" i="1"/>
  <c r="Q4897" i="1"/>
  <c r="Q4896" i="1"/>
  <c r="Q4904" i="1" s="1"/>
  <c r="Q4893" i="1"/>
  <c r="O4893" i="1"/>
  <c r="M4893" i="1"/>
  <c r="Q4892" i="1"/>
  <c r="O4892" i="1"/>
  <c r="M4892" i="1"/>
  <c r="K4892" i="1"/>
  <c r="G4892" i="1"/>
  <c r="E4892" i="1"/>
  <c r="C4892" i="1"/>
  <c r="M4891" i="1"/>
  <c r="I4891" i="1"/>
  <c r="E4888" i="1"/>
  <c r="E4887" i="1"/>
  <c r="E4886" i="1"/>
  <c r="O4863" i="1"/>
  <c r="M4863" i="1"/>
  <c r="K4863" i="1"/>
  <c r="I4863" i="1"/>
  <c r="G4863" i="1"/>
  <c r="E4863" i="1"/>
  <c r="C4863" i="1"/>
  <c r="Q4862" i="1"/>
  <c r="Q4863" i="1" s="1"/>
  <c r="Q4861" i="1"/>
  <c r="O4858" i="1"/>
  <c r="M4858" i="1"/>
  <c r="K4858" i="1"/>
  <c r="I4858" i="1"/>
  <c r="G4858" i="1"/>
  <c r="E4858" i="1"/>
  <c r="C4858" i="1"/>
  <c r="Q4857" i="1"/>
  <c r="Q4858" i="1" s="1"/>
  <c r="O4854" i="1"/>
  <c r="M4854" i="1"/>
  <c r="K4854" i="1"/>
  <c r="K4865" i="1" s="1"/>
  <c r="K4952" i="1" s="1"/>
  <c r="I4854" i="1"/>
  <c r="I4865" i="1" s="1"/>
  <c r="I4952" i="1" s="1"/>
  <c r="G4854" i="1"/>
  <c r="G4865" i="1" s="1"/>
  <c r="E4854" i="1"/>
  <c r="C4854" i="1"/>
  <c r="Q4853" i="1"/>
  <c r="Q4854" i="1" s="1"/>
  <c r="Q4845" i="1"/>
  <c r="O4845" i="1"/>
  <c r="M4845" i="1"/>
  <c r="Q4844" i="1"/>
  <c r="O4844" i="1"/>
  <c r="M4844" i="1"/>
  <c r="K4844" i="1"/>
  <c r="G4844" i="1"/>
  <c r="E4844" i="1"/>
  <c r="C4844" i="1"/>
  <c r="M4843" i="1"/>
  <c r="I4843" i="1"/>
  <c r="E4840" i="1"/>
  <c r="E4839" i="1"/>
  <c r="E4838" i="1"/>
  <c r="Q4810" i="1"/>
  <c r="O4810" i="1"/>
  <c r="M4810" i="1"/>
  <c r="Q4809" i="1"/>
  <c r="O4809" i="1"/>
  <c r="M4809" i="1"/>
  <c r="K4809" i="1"/>
  <c r="G4809" i="1"/>
  <c r="E4809" i="1"/>
  <c r="C4809" i="1"/>
  <c r="M4808" i="1"/>
  <c r="I4808" i="1"/>
  <c r="E4805" i="1"/>
  <c r="E4804" i="1"/>
  <c r="E4803" i="1"/>
  <c r="O4782" i="1"/>
  <c r="M4782" i="1"/>
  <c r="K4782" i="1"/>
  <c r="I4782" i="1"/>
  <c r="G4782" i="1"/>
  <c r="E4782" i="1"/>
  <c r="C4782" i="1"/>
  <c r="Q4781" i="1"/>
  <c r="Q4780" i="1"/>
  <c r="Q4779" i="1"/>
  <c r="Q4782" i="1" s="1"/>
  <c r="Q4776" i="1"/>
  <c r="O4776" i="1"/>
  <c r="M4776" i="1"/>
  <c r="K4776" i="1"/>
  <c r="I4776" i="1"/>
  <c r="G4776" i="1"/>
  <c r="E4776" i="1"/>
  <c r="C4776" i="1"/>
  <c r="Q4775" i="1"/>
  <c r="Q4774" i="1"/>
  <c r="O4772" i="1"/>
  <c r="M4772" i="1"/>
  <c r="K4772" i="1"/>
  <c r="I4772" i="1"/>
  <c r="G4772" i="1"/>
  <c r="G4784" i="1" s="1"/>
  <c r="E4772" i="1"/>
  <c r="E4784" i="1" s="1"/>
  <c r="C4772" i="1"/>
  <c r="Q4771" i="1"/>
  <c r="Q4770" i="1"/>
  <c r="Q4769" i="1"/>
  <c r="Q4768" i="1"/>
  <c r="Q4767" i="1"/>
  <c r="Q4766" i="1"/>
  <c r="Q4765" i="1"/>
  <c r="Q4764" i="1"/>
  <c r="Q4763" i="1"/>
  <c r="Q4762" i="1"/>
  <c r="Q4761" i="1"/>
  <c r="Q4758" i="1"/>
  <c r="O4758" i="1"/>
  <c r="M4758" i="1"/>
  <c r="K4758" i="1"/>
  <c r="I4758" i="1"/>
  <c r="G4758" i="1"/>
  <c r="E4758" i="1"/>
  <c r="C4758" i="1"/>
  <c r="Q4757" i="1"/>
  <c r="O4754" i="1"/>
  <c r="O4784" i="1" s="1"/>
  <c r="M4754" i="1"/>
  <c r="M4784" i="1" s="1"/>
  <c r="K4754" i="1"/>
  <c r="K4784" i="1" s="1"/>
  <c r="I4754" i="1"/>
  <c r="I4784" i="1" s="1"/>
  <c r="G4754" i="1"/>
  <c r="E4754" i="1"/>
  <c r="C4754" i="1"/>
  <c r="C4784" i="1" s="1"/>
  <c r="Q4753" i="1"/>
  <c r="Q4752" i="1"/>
  <c r="Q4751" i="1"/>
  <c r="Q4750" i="1"/>
  <c r="Q4749" i="1"/>
  <c r="Q4748" i="1"/>
  <c r="Q4747" i="1"/>
  <c r="Q4754" i="1" s="1"/>
  <c r="Q4744" i="1"/>
  <c r="O4744" i="1"/>
  <c r="M4744" i="1"/>
  <c r="Q4743" i="1"/>
  <c r="O4743" i="1"/>
  <c r="M4743" i="1"/>
  <c r="K4743" i="1"/>
  <c r="G4743" i="1"/>
  <c r="E4743" i="1"/>
  <c r="C4743" i="1"/>
  <c r="M4742" i="1"/>
  <c r="I4742" i="1"/>
  <c r="E4739" i="1"/>
  <c r="E4738" i="1"/>
  <c r="E4737" i="1"/>
  <c r="O4694" i="1"/>
  <c r="M4694" i="1"/>
  <c r="K4694" i="1"/>
  <c r="I4694" i="1"/>
  <c r="G4694" i="1"/>
  <c r="E4694" i="1"/>
  <c r="C4694" i="1"/>
  <c r="Q4693" i="1"/>
  <c r="Q4692" i="1"/>
  <c r="Q4691" i="1"/>
  <c r="Q4689" i="1"/>
  <c r="Q4688" i="1"/>
  <c r="Q4694" i="1" s="1"/>
  <c r="O4685" i="1"/>
  <c r="M4685" i="1"/>
  <c r="K4685" i="1"/>
  <c r="I4685" i="1"/>
  <c r="G4685" i="1"/>
  <c r="E4685" i="1"/>
  <c r="C4685" i="1"/>
  <c r="Q4684" i="1"/>
  <c r="Q4683" i="1"/>
  <c r="Q4685" i="1" s="1"/>
  <c r="Q4680" i="1"/>
  <c r="O4680" i="1"/>
  <c r="M4680" i="1"/>
  <c r="Q4679" i="1"/>
  <c r="O4679" i="1"/>
  <c r="M4679" i="1"/>
  <c r="K4679" i="1"/>
  <c r="G4679" i="1"/>
  <c r="E4679" i="1"/>
  <c r="C4679" i="1"/>
  <c r="M4678" i="1"/>
  <c r="I4678" i="1"/>
  <c r="E4675" i="1"/>
  <c r="E4674" i="1"/>
  <c r="E4673" i="1"/>
  <c r="O4667" i="1"/>
  <c r="M4667" i="1"/>
  <c r="K4667" i="1"/>
  <c r="I4667" i="1"/>
  <c r="G4667" i="1"/>
  <c r="E4667" i="1"/>
  <c r="E4696" i="1" s="1"/>
  <c r="C4667" i="1"/>
  <c r="Q4666" i="1"/>
  <c r="Q4667" i="1" s="1"/>
  <c r="Q4665" i="1"/>
  <c r="O4663" i="1"/>
  <c r="M4663" i="1"/>
  <c r="K4663" i="1"/>
  <c r="I4663" i="1"/>
  <c r="E4663" i="1"/>
  <c r="C4663" i="1"/>
  <c r="Q4662" i="1"/>
  <c r="Q4661" i="1"/>
  <c r="Q4660" i="1"/>
  <c r="Q4659" i="1"/>
  <c r="Q4658" i="1"/>
  <c r="Q4657" i="1"/>
  <c r="Q4656" i="1"/>
  <c r="Q4655" i="1"/>
  <c r="Q4654" i="1"/>
  <c r="Q4653" i="1"/>
  <c r="Q4652" i="1"/>
  <c r="Q4651" i="1"/>
  <c r="Q4650" i="1"/>
  <c r="Q4649" i="1"/>
  <c r="Q4648" i="1"/>
  <c r="Q4647" i="1"/>
  <c r="Q4646" i="1"/>
  <c r="Q4645" i="1"/>
  <c r="Q4644" i="1"/>
  <c r="Q4663" i="1" s="1"/>
  <c r="G4644" i="1"/>
  <c r="G4663" i="1" s="1"/>
  <c r="G4696" i="1" s="1"/>
  <c r="Q4643" i="1"/>
  <c r="Q4642" i="1"/>
  <c r="O4639" i="1"/>
  <c r="M4639" i="1"/>
  <c r="K4639" i="1"/>
  <c r="I4639" i="1"/>
  <c r="G4639" i="1"/>
  <c r="E4639" i="1"/>
  <c r="C4639" i="1"/>
  <c r="Q4638" i="1"/>
  <c r="Q4637" i="1"/>
  <c r="Q4636" i="1"/>
  <c r="Q4635" i="1"/>
  <c r="Q4634" i="1"/>
  <c r="Q4633" i="1"/>
  <c r="Q4632" i="1"/>
  <c r="Q4631" i="1"/>
  <c r="Q4630" i="1"/>
  <c r="Q4629" i="1"/>
  <c r="Q4628" i="1"/>
  <c r="Q4627" i="1"/>
  <c r="Q4626" i="1"/>
  <c r="Q4639" i="1" s="1"/>
  <c r="O4623" i="1"/>
  <c r="O4696" i="1" s="1"/>
  <c r="O4812" i="1" s="1"/>
  <c r="K4623" i="1"/>
  <c r="K4696" i="1" s="1"/>
  <c r="K4812" i="1" s="1"/>
  <c r="I4623" i="1"/>
  <c r="I4696" i="1" s="1"/>
  <c r="G4623" i="1"/>
  <c r="E4623" i="1"/>
  <c r="C4623" i="1"/>
  <c r="C4696" i="1" s="1"/>
  <c r="Q4622" i="1"/>
  <c r="M4622" i="1"/>
  <c r="Q4621" i="1"/>
  <c r="Q4620" i="1"/>
  <c r="Q4619" i="1"/>
  <c r="M4619" i="1"/>
  <c r="Q4618" i="1"/>
  <c r="Q4617" i="1"/>
  <c r="Q4616" i="1"/>
  <c r="Q4615" i="1"/>
  <c r="Q4623" i="1" s="1"/>
  <c r="M4615" i="1"/>
  <c r="M4623" i="1" s="1"/>
  <c r="Q4612" i="1"/>
  <c r="O4612" i="1"/>
  <c r="M4612" i="1"/>
  <c r="Q4611" i="1"/>
  <c r="O4611" i="1"/>
  <c r="M4611" i="1"/>
  <c r="K4611" i="1"/>
  <c r="G4611" i="1"/>
  <c r="E4611" i="1"/>
  <c r="C4611" i="1"/>
  <c r="M4610" i="1"/>
  <c r="I4610" i="1"/>
  <c r="E4607" i="1"/>
  <c r="E4606" i="1"/>
  <c r="E4605" i="1"/>
  <c r="E4580" i="1"/>
  <c r="C4580" i="1"/>
  <c r="O4578" i="1"/>
  <c r="M4578" i="1"/>
  <c r="K4578" i="1"/>
  <c r="I4578" i="1"/>
  <c r="G4578" i="1"/>
  <c r="E4578" i="1"/>
  <c r="C4578" i="1"/>
  <c r="Q4577" i="1"/>
  <c r="Q4576" i="1"/>
  <c r="Q4575" i="1"/>
  <c r="Q4578" i="1" s="1"/>
  <c r="O4572" i="1"/>
  <c r="M4572" i="1"/>
  <c r="K4572" i="1"/>
  <c r="I4572" i="1"/>
  <c r="G4572" i="1"/>
  <c r="E4572" i="1"/>
  <c r="C4572" i="1"/>
  <c r="Q4571" i="1"/>
  <c r="Q4570" i="1"/>
  <c r="Q4569" i="1"/>
  <c r="Q4568" i="1"/>
  <c r="Q4567" i="1"/>
  <c r="Q4566" i="1"/>
  <c r="Q4565" i="1"/>
  <c r="M4562" i="1"/>
  <c r="M4580" i="1" s="1"/>
  <c r="K4562" i="1"/>
  <c r="I4562" i="1"/>
  <c r="I4580" i="1" s="1"/>
  <c r="G4562" i="1"/>
  <c r="G4580" i="1" s="1"/>
  <c r="E4562" i="1"/>
  <c r="C4562" i="1"/>
  <c r="Q4561" i="1"/>
  <c r="Q4560" i="1"/>
  <c r="Q4559" i="1"/>
  <c r="Q4558" i="1"/>
  <c r="Q4557" i="1"/>
  <c r="O4556" i="1"/>
  <c r="Q4556" i="1" s="1"/>
  <c r="Q4555" i="1"/>
  <c r="O4555" i="1"/>
  <c r="O4562" i="1" s="1"/>
  <c r="O4580" i="1" s="1"/>
  <c r="C4550" i="1"/>
  <c r="C4583" i="1" s="1"/>
  <c r="Q4547" i="1"/>
  <c r="O4547" i="1"/>
  <c r="M4547" i="1"/>
  <c r="Q4546" i="1"/>
  <c r="O4546" i="1"/>
  <c r="M4546" i="1"/>
  <c r="K4546" i="1"/>
  <c r="G4546" i="1"/>
  <c r="E4546" i="1"/>
  <c r="C4546" i="1"/>
  <c r="M4545" i="1"/>
  <c r="I4545" i="1"/>
  <c r="E4542" i="1"/>
  <c r="E4541" i="1"/>
  <c r="E4540" i="1"/>
  <c r="Q4484" i="1"/>
  <c r="O4484" i="1"/>
  <c r="M4484" i="1"/>
  <c r="Q4483" i="1"/>
  <c r="O4483" i="1"/>
  <c r="M4483" i="1"/>
  <c r="K4483" i="1"/>
  <c r="G4483" i="1"/>
  <c r="E4483" i="1"/>
  <c r="C4483" i="1"/>
  <c r="M4482" i="1"/>
  <c r="I4482" i="1"/>
  <c r="E4479" i="1"/>
  <c r="E4478" i="1"/>
  <c r="E4477" i="1"/>
  <c r="K4461" i="1"/>
  <c r="G4461" i="1"/>
  <c r="O4459" i="1"/>
  <c r="M4459" i="1"/>
  <c r="K4459" i="1"/>
  <c r="I4459" i="1"/>
  <c r="G4459" i="1"/>
  <c r="E4459" i="1"/>
  <c r="C4459" i="1"/>
  <c r="Q4458" i="1"/>
  <c r="Q4457" i="1"/>
  <c r="Q4456" i="1"/>
  <c r="O4453" i="1"/>
  <c r="M4453" i="1"/>
  <c r="K4453" i="1"/>
  <c r="I4453" i="1"/>
  <c r="G4453" i="1"/>
  <c r="E4453" i="1"/>
  <c r="C4453" i="1"/>
  <c r="Q4452" i="1"/>
  <c r="O4449" i="1"/>
  <c r="M4449" i="1"/>
  <c r="K4449" i="1"/>
  <c r="I4449" i="1"/>
  <c r="G4449" i="1"/>
  <c r="E4449" i="1"/>
  <c r="C4449" i="1"/>
  <c r="Q4448" i="1"/>
  <c r="Q4447" i="1"/>
  <c r="O4445" i="1"/>
  <c r="M4445" i="1"/>
  <c r="K4445" i="1"/>
  <c r="I4445" i="1"/>
  <c r="I4461" i="1" s="1"/>
  <c r="G4445" i="1"/>
  <c r="E4445" i="1"/>
  <c r="C4445" i="1"/>
  <c r="Q4444" i="1"/>
  <c r="Q4443" i="1"/>
  <c r="Q4442" i="1"/>
  <c r="Q4441" i="1"/>
  <c r="Q4440" i="1"/>
  <c r="Q4439" i="1"/>
  <c r="Q4438" i="1"/>
  <c r="Q4437" i="1"/>
  <c r="Q4436" i="1"/>
  <c r="Q4435" i="1"/>
  <c r="Q4434" i="1"/>
  <c r="Q4445" i="1" s="1"/>
  <c r="O4431" i="1"/>
  <c r="O4461" i="1" s="1"/>
  <c r="M4431" i="1"/>
  <c r="M4461" i="1" s="1"/>
  <c r="K4431" i="1"/>
  <c r="I4431" i="1"/>
  <c r="G4431" i="1"/>
  <c r="E4431" i="1"/>
  <c r="E4461" i="1" s="1"/>
  <c r="C4431" i="1"/>
  <c r="C4461" i="1" s="1"/>
  <c r="Q4430" i="1"/>
  <c r="Q4429" i="1"/>
  <c r="Q4428" i="1"/>
  <c r="Q4427" i="1"/>
  <c r="Q4426" i="1"/>
  <c r="Q4425" i="1"/>
  <c r="Q4424" i="1"/>
  <c r="Q4431" i="1" s="1"/>
  <c r="Q4423" i="1"/>
  <c r="Q4422" i="1"/>
  <c r="Q4421" i="1"/>
  <c r="Q4418" i="1"/>
  <c r="O4418" i="1"/>
  <c r="M4418" i="1"/>
  <c r="Q4417" i="1"/>
  <c r="O4417" i="1"/>
  <c r="M4417" i="1"/>
  <c r="K4417" i="1"/>
  <c r="G4417" i="1"/>
  <c r="E4417" i="1"/>
  <c r="C4417" i="1"/>
  <c r="M4416" i="1"/>
  <c r="I4416" i="1"/>
  <c r="E4413" i="1"/>
  <c r="E4412" i="1"/>
  <c r="E4411" i="1"/>
  <c r="O4394" i="1"/>
  <c r="M4394" i="1"/>
  <c r="C4394" i="1"/>
  <c r="O4392" i="1"/>
  <c r="M4392" i="1"/>
  <c r="K4392" i="1"/>
  <c r="I4392" i="1"/>
  <c r="G4392" i="1"/>
  <c r="E4392" i="1"/>
  <c r="C4392" i="1"/>
  <c r="Q4391" i="1"/>
  <c r="Q4390" i="1"/>
  <c r="Q4389" i="1"/>
  <c r="Q4388" i="1"/>
  <c r="Q4387" i="1"/>
  <c r="Q4386" i="1"/>
  <c r="Q4385" i="1"/>
  <c r="Q4384" i="1"/>
  <c r="Q4383" i="1"/>
  <c r="Q4382" i="1"/>
  <c r="Q4381" i="1"/>
  <c r="Q4380" i="1"/>
  <c r="Q4379" i="1"/>
  <c r="Q4378" i="1"/>
  <c r="Q4377" i="1"/>
  <c r="O4374" i="1"/>
  <c r="M4374" i="1"/>
  <c r="K4374" i="1"/>
  <c r="K4394" i="1" s="1"/>
  <c r="I4374" i="1"/>
  <c r="G4374" i="1"/>
  <c r="E4374" i="1"/>
  <c r="C4374" i="1"/>
  <c r="Q4373" i="1"/>
  <c r="Q4372" i="1"/>
  <c r="Q4371" i="1"/>
  <c r="Q4370" i="1"/>
  <c r="Q4369" i="1"/>
  <c r="Q4368" i="1"/>
  <c r="Q4367" i="1"/>
  <c r="Q4374" i="1" s="1"/>
  <c r="O4364" i="1"/>
  <c r="M4364" i="1"/>
  <c r="K4364" i="1"/>
  <c r="I4364" i="1"/>
  <c r="I4394" i="1" s="1"/>
  <c r="G4364" i="1"/>
  <c r="G4394" i="1" s="1"/>
  <c r="E4364" i="1"/>
  <c r="E4394" i="1" s="1"/>
  <c r="C4364" i="1"/>
  <c r="Q4363" i="1"/>
  <c r="Q4362" i="1"/>
  <c r="Q4361" i="1"/>
  <c r="Q4360" i="1"/>
  <c r="Q4359" i="1"/>
  <c r="Q4358" i="1"/>
  <c r="Q4357" i="1"/>
  <c r="Q4354" i="1"/>
  <c r="O4354" i="1"/>
  <c r="M4354" i="1"/>
  <c r="Q4353" i="1"/>
  <c r="O4353" i="1"/>
  <c r="M4353" i="1"/>
  <c r="K4353" i="1"/>
  <c r="G4353" i="1"/>
  <c r="E4353" i="1"/>
  <c r="C4353" i="1"/>
  <c r="M4352" i="1"/>
  <c r="I4352" i="1"/>
  <c r="E4349" i="1"/>
  <c r="E4348" i="1"/>
  <c r="E4347" i="1"/>
  <c r="G4337" i="1"/>
  <c r="G4486" i="1" s="1"/>
  <c r="O4334" i="1"/>
  <c r="M4334" i="1"/>
  <c r="K4334" i="1"/>
  <c r="I4334" i="1"/>
  <c r="G4334" i="1"/>
  <c r="E4334" i="1"/>
  <c r="C4334" i="1"/>
  <c r="Q4333" i="1"/>
  <c r="Q4332" i="1"/>
  <c r="Q4334" i="1" s="1"/>
  <c r="O4330" i="1"/>
  <c r="M4330" i="1"/>
  <c r="K4330" i="1"/>
  <c r="K4337" i="1" s="1"/>
  <c r="I4330" i="1"/>
  <c r="G4330" i="1"/>
  <c r="E4330" i="1"/>
  <c r="C4330" i="1"/>
  <c r="Q4329" i="1"/>
  <c r="Q4328" i="1"/>
  <c r="Q4327" i="1"/>
  <c r="Q4326" i="1"/>
  <c r="Q4325" i="1"/>
  <c r="Q4324" i="1"/>
  <c r="Q4323" i="1"/>
  <c r="Q4322" i="1"/>
  <c r="Q4321" i="1"/>
  <c r="Q4320" i="1"/>
  <c r="Q4319" i="1"/>
  <c r="Q4318" i="1"/>
  <c r="Q4317" i="1"/>
  <c r="Q4316" i="1"/>
  <c r="Q4330" i="1" s="1"/>
  <c r="Q4315" i="1"/>
  <c r="O4312" i="1"/>
  <c r="M4312" i="1"/>
  <c r="K4312" i="1"/>
  <c r="I4312" i="1"/>
  <c r="I4337" i="1" s="1"/>
  <c r="G4312" i="1"/>
  <c r="E4312" i="1"/>
  <c r="C4312" i="1"/>
  <c r="Q4311" i="1"/>
  <c r="Q4310" i="1"/>
  <c r="Q4309" i="1"/>
  <c r="Q4308" i="1"/>
  <c r="Q4307" i="1"/>
  <c r="Q4306" i="1"/>
  <c r="Q4305" i="1"/>
  <c r="Q4304" i="1"/>
  <c r="Q4312" i="1" s="1"/>
  <c r="O4301" i="1"/>
  <c r="O4337" i="1" s="1"/>
  <c r="O4486" i="1" s="1"/>
  <c r="M4301" i="1"/>
  <c r="M4337" i="1" s="1"/>
  <c r="K4301" i="1"/>
  <c r="I4301" i="1"/>
  <c r="G4301" i="1"/>
  <c r="E4301" i="1"/>
  <c r="E4337" i="1" s="1"/>
  <c r="C4301" i="1"/>
  <c r="C4337" i="1" s="1"/>
  <c r="C4486" i="1" s="1"/>
  <c r="Q4300" i="1"/>
  <c r="Q4299" i="1"/>
  <c r="Q4298" i="1"/>
  <c r="Q4297" i="1"/>
  <c r="Q4296" i="1"/>
  <c r="Q4295" i="1"/>
  <c r="Q4294" i="1"/>
  <c r="Q4293" i="1"/>
  <c r="Q4292" i="1"/>
  <c r="Q4289" i="1"/>
  <c r="O4289" i="1"/>
  <c r="M4289" i="1"/>
  <c r="Q4288" i="1"/>
  <c r="O4288" i="1"/>
  <c r="M4288" i="1"/>
  <c r="K4288" i="1"/>
  <c r="G4288" i="1"/>
  <c r="E4288" i="1"/>
  <c r="C4288" i="1"/>
  <c r="M4287" i="1"/>
  <c r="I4287" i="1"/>
  <c r="E4284" i="1"/>
  <c r="E4283" i="1"/>
  <c r="E4282" i="1"/>
  <c r="I4264" i="1"/>
  <c r="G4264" i="1"/>
  <c r="O4262" i="1"/>
  <c r="M4262" i="1"/>
  <c r="K4262" i="1"/>
  <c r="I4262" i="1"/>
  <c r="G4262" i="1"/>
  <c r="E4262" i="1"/>
  <c r="C4262" i="1"/>
  <c r="Q4261" i="1"/>
  <c r="Q4260" i="1"/>
  <c r="Q4259" i="1"/>
  <c r="Q4258" i="1"/>
  <c r="Q4257" i="1"/>
  <c r="Q4256" i="1"/>
  <c r="Q4255" i="1"/>
  <c r="Q4262" i="1" s="1"/>
  <c r="Q4254" i="1"/>
  <c r="O4251" i="1"/>
  <c r="M4251" i="1"/>
  <c r="K4251" i="1"/>
  <c r="K4264" i="1" s="1"/>
  <c r="I4251" i="1"/>
  <c r="G4251" i="1"/>
  <c r="E4251" i="1"/>
  <c r="C4251" i="1"/>
  <c r="Q4250" i="1"/>
  <c r="Q4249" i="1"/>
  <c r="Q4248" i="1"/>
  <c r="Q4247" i="1"/>
  <c r="Q4246" i="1"/>
  <c r="Q4245" i="1"/>
  <c r="Q4244" i="1"/>
  <c r="Q4243" i="1"/>
  <c r="Q4242" i="1"/>
  <c r="Q4241" i="1"/>
  <c r="Q4240" i="1"/>
  <c r="Q4239" i="1"/>
  <c r="Q4238" i="1"/>
  <c r="Q4237" i="1"/>
  <c r="Q4236" i="1"/>
  <c r="Q4235" i="1"/>
  <c r="Q4234" i="1"/>
  <c r="Q4251" i="1" s="1"/>
  <c r="O4231" i="1"/>
  <c r="O4264" i="1" s="1"/>
  <c r="O4488" i="1" s="1"/>
  <c r="M4231" i="1"/>
  <c r="M4264" i="1" s="1"/>
  <c r="K4231" i="1"/>
  <c r="I4231" i="1"/>
  <c r="G4231" i="1"/>
  <c r="E4231" i="1"/>
  <c r="E4264" i="1" s="1"/>
  <c r="C4231" i="1"/>
  <c r="C4264" i="1" s="1"/>
  <c r="Q4230" i="1"/>
  <c r="Q4231" i="1" s="1"/>
  <c r="C4225" i="1"/>
  <c r="Q4222" i="1"/>
  <c r="O4222" i="1"/>
  <c r="M4222" i="1"/>
  <c r="Q4221" i="1"/>
  <c r="O4221" i="1"/>
  <c r="M4221" i="1"/>
  <c r="K4221" i="1"/>
  <c r="G4221" i="1"/>
  <c r="E4221" i="1"/>
  <c r="C4221" i="1"/>
  <c r="M4220" i="1"/>
  <c r="I4220" i="1"/>
  <c r="E4217" i="1"/>
  <c r="E4216" i="1"/>
  <c r="E4215" i="1"/>
  <c r="Q4159" i="1"/>
  <c r="O4159" i="1"/>
  <c r="M4159" i="1"/>
  <c r="Q4158" i="1"/>
  <c r="O4158" i="1"/>
  <c r="M4158" i="1"/>
  <c r="K4158" i="1"/>
  <c r="G4158" i="1"/>
  <c r="E4158" i="1"/>
  <c r="C4158" i="1"/>
  <c r="M4157" i="1"/>
  <c r="I4157" i="1"/>
  <c r="E4154" i="1"/>
  <c r="E4153" i="1"/>
  <c r="E4152" i="1"/>
  <c r="O4111" i="1"/>
  <c r="M4111" i="1"/>
  <c r="K4111" i="1"/>
  <c r="I4111" i="1"/>
  <c r="G4111" i="1"/>
  <c r="E4111" i="1"/>
  <c r="C4111" i="1"/>
  <c r="Q4110" i="1"/>
  <c r="Q4109" i="1"/>
  <c r="Q4108" i="1"/>
  <c r="Q4107" i="1"/>
  <c r="Q4105" i="1"/>
  <c r="Q4104" i="1"/>
  <c r="Q4111" i="1" s="1"/>
  <c r="Q4101" i="1"/>
  <c r="O4101" i="1"/>
  <c r="M4101" i="1"/>
  <c r="K4101" i="1"/>
  <c r="I4101" i="1"/>
  <c r="G4101" i="1"/>
  <c r="E4101" i="1"/>
  <c r="C4101" i="1"/>
  <c r="Q4100" i="1"/>
  <c r="Q4099" i="1"/>
  <c r="Q4096" i="1"/>
  <c r="O4096" i="1"/>
  <c r="M4096" i="1"/>
  <c r="Q4095" i="1"/>
  <c r="O4095" i="1"/>
  <c r="M4095" i="1"/>
  <c r="K4095" i="1"/>
  <c r="G4095" i="1"/>
  <c r="E4095" i="1"/>
  <c r="C4095" i="1"/>
  <c r="M4094" i="1"/>
  <c r="I4094" i="1"/>
  <c r="E4091" i="1"/>
  <c r="E4090" i="1"/>
  <c r="E4089" i="1"/>
  <c r="O4088" i="1"/>
  <c r="M4088" i="1"/>
  <c r="K4088" i="1"/>
  <c r="I4088" i="1"/>
  <c r="G4088" i="1"/>
  <c r="E4088" i="1"/>
  <c r="C4088" i="1"/>
  <c r="Q4087" i="1"/>
  <c r="Q4086" i="1"/>
  <c r="Q4085" i="1"/>
  <c r="Q4088" i="1" s="1"/>
  <c r="O4083" i="1"/>
  <c r="M4083" i="1"/>
  <c r="I4083" i="1"/>
  <c r="G4083" i="1"/>
  <c r="G4113" i="1" s="1"/>
  <c r="G4161" i="1" s="1"/>
  <c r="E4083" i="1"/>
  <c r="C4083" i="1"/>
  <c r="Q4082" i="1"/>
  <c r="Q4081" i="1"/>
  <c r="Q4080" i="1"/>
  <c r="Q4079" i="1"/>
  <c r="Q4078" i="1"/>
  <c r="Q4077" i="1"/>
  <c r="Q4076" i="1"/>
  <c r="Q4075" i="1"/>
  <c r="Q4074" i="1"/>
  <c r="Q4073" i="1"/>
  <c r="K4073" i="1"/>
  <c r="Q4072" i="1"/>
  <c r="Q4071" i="1"/>
  <c r="Q4070" i="1"/>
  <c r="Q4069" i="1"/>
  <c r="Q4068" i="1"/>
  <c r="Q4067" i="1"/>
  <c r="Q4066" i="1"/>
  <c r="Q4065" i="1"/>
  <c r="K4065" i="1"/>
  <c r="K4083" i="1" s="1"/>
  <c r="Q4064" i="1"/>
  <c r="Q4063" i="1"/>
  <c r="Q4062" i="1"/>
  <c r="Q4083" i="1" s="1"/>
  <c r="O4059" i="1"/>
  <c r="M4059" i="1"/>
  <c r="K4059" i="1"/>
  <c r="K4113" i="1" s="1"/>
  <c r="K4161" i="1" s="1"/>
  <c r="I4059" i="1"/>
  <c r="I4113" i="1" s="1"/>
  <c r="I4161" i="1" s="1"/>
  <c r="G4059" i="1"/>
  <c r="E4059" i="1"/>
  <c r="C4059" i="1"/>
  <c r="Q4058" i="1"/>
  <c r="Q4057" i="1"/>
  <c r="Q4056" i="1"/>
  <c r="Q4055" i="1"/>
  <c r="Q4054" i="1"/>
  <c r="Q4053" i="1"/>
  <c r="Q4052" i="1"/>
  <c r="Q4051" i="1"/>
  <c r="Q4050" i="1"/>
  <c r="Q4049" i="1"/>
  <c r="Q4048" i="1"/>
  <c r="Q4047" i="1"/>
  <c r="Q4046" i="1"/>
  <c r="Q4045" i="1"/>
  <c r="Q4044" i="1"/>
  <c r="O4041" i="1"/>
  <c r="O4113" i="1" s="1"/>
  <c r="M4041" i="1"/>
  <c r="K4041" i="1"/>
  <c r="I4041" i="1"/>
  <c r="G4041" i="1"/>
  <c r="E4041" i="1"/>
  <c r="E4113" i="1" s="1"/>
  <c r="E4161" i="1" s="1"/>
  <c r="C4041" i="1"/>
  <c r="C4113" i="1" s="1"/>
  <c r="C4161" i="1" s="1"/>
  <c r="Q4040" i="1"/>
  <c r="Q4039" i="1"/>
  <c r="Q4038" i="1"/>
  <c r="Q4037" i="1"/>
  <c r="Q4036" i="1"/>
  <c r="Q4035" i="1"/>
  <c r="Q4034" i="1"/>
  <c r="Q4041" i="1" s="1"/>
  <c r="Q4033" i="1"/>
  <c r="Q4032" i="1"/>
  <c r="Q4029" i="1"/>
  <c r="O4029" i="1"/>
  <c r="M4029" i="1"/>
  <c r="Q4028" i="1"/>
  <c r="O4028" i="1"/>
  <c r="M4028" i="1"/>
  <c r="K4028" i="1"/>
  <c r="G4028" i="1"/>
  <c r="E4028" i="1"/>
  <c r="C4028" i="1"/>
  <c r="M4027" i="1"/>
  <c r="I4027" i="1"/>
  <c r="E4024" i="1"/>
  <c r="E4023" i="1"/>
  <c r="E4022" i="1"/>
  <c r="O3997" i="1"/>
  <c r="M3997" i="1"/>
  <c r="K3997" i="1"/>
  <c r="I3997" i="1"/>
  <c r="G3997" i="1"/>
  <c r="E3997" i="1"/>
  <c r="C3997" i="1"/>
  <c r="Q3996" i="1"/>
  <c r="Q3997" i="1" s="1"/>
  <c r="Q3995" i="1"/>
  <c r="O3992" i="1"/>
  <c r="O3999" i="1" s="1"/>
  <c r="M3992" i="1"/>
  <c r="M3999" i="1" s="1"/>
  <c r="K3992" i="1"/>
  <c r="I3992" i="1"/>
  <c r="I3999" i="1" s="1"/>
  <c r="G3992" i="1"/>
  <c r="E3992" i="1"/>
  <c r="C3992" i="1"/>
  <c r="C3999" i="1" s="1"/>
  <c r="Q3991" i="1"/>
  <c r="Q3990" i="1"/>
  <c r="Q3989" i="1"/>
  <c r="Q3988" i="1"/>
  <c r="Q3987" i="1"/>
  <c r="Q3986" i="1"/>
  <c r="Q3985" i="1"/>
  <c r="Q3984" i="1"/>
  <c r="Q3992" i="1" s="1"/>
  <c r="O3981" i="1"/>
  <c r="M3981" i="1"/>
  <c r="K3981" i="1"/>
  <c r="K3999" i="1" s="1"/>
  <c r="K4163" i="1" s="1"/>
  <c r="I3981" i="1"/>
  <c r="G3981" i="1"/>
  <c r="G3999" i="1" s="1"/>
  <c r="G4163" i="1" s="1"/>
  <c r="E3981" i="1"/>
  <c r="E3999" i="1" s="1"/>
  <c r="E4163" i="1" s="1"/>
  <c r="C3981" i="1"/>
  <c r="Q3980" i="1"/>
  <c r="Q3979" i="1"/>
  <c r="Q3978" i="1"/>
  <c r="Q3977" i="1"/>
  <c r="Q3976" i="1"/>
  <c r="Q3975" i="1"/>
  <c r="Q3974" i="1"/>
  <c r="Q3981" i="1" s="1"/>
  <c r="Q3999" i="1" s="1"/>
  <c r="C3969" i="1"/>
  <c r="Q3966" i="1"/>
  <c r="O3966" i="1"/>
  <c r="M3966" i="1"/>
  <c r="Q3965" i="1"/>
  <c r="O3965" i="1"/>
  <c r="M3965" i="1"/>
  <c r="K3965" i="1"/>
  <c r="G3965" i="1"/>
  <c r="E3965" i="1"/>
  <c r="C3965" i="1"/>
  <c r="M3964" i="1"/>
  <c r="I3964" i="1"/>
  <c r="E3961" i="1"/>
  <c r="E3960" i="1"/>
  <c r="E3959" i="1"/>
  <c r="Q3928" i="1"/>
  <c r="O3928" i="1"/>
  <c r="M3928" i="1"/>
  <c r="Q3927" i="1"/>
  <c r="O3927" i="1"/>
  <c r="M3927" i="1"/>
  <c r="K3927" i="1"/>
  <c r="G3927" i="1"/>
  <c r="E3927" i="1"/>
  <c r="C3927" i="1"/>
  <c r="M3926" i="1"/>
  <c r="I3926" i="1"/>
  <c r="E3923" i="1"/>
  <c r="E3922" i="1"/>
  <c r="E3921" i="1"/>
  <c r="O3912" i="1"/>
  <c r="M3912" i="1"/>
  <c r="K3912" i="1"/>
  <c r="I3912" i="1"/>
  <c r="I3914" i="1" s="1"/>
  <c r="I3931" i="1" s="1"/>
  <c r="G3912" i="1"/>
  <c r="G3914" i="1" s="1"/>
  <c r="G3931" i="1" s="1"/>
  <c r="E3912" i="1"/>
  <c r="C3912" i="1"/>
  <c r="Q3911" i="1"/>
  <c r="Q3912" i="1" s="1"/>
  <c r="O3908" i="1"/>
  <c r="M3908" i="1"/>
  <c r="K3908" i="1"/>
  <c r="I3908" i="1"/>
  <c r="G3908" i="1"/>
  <c r="E3908" i="1"/>
  <c r="E3914" i="1" s="1"/>
  <c r="E3931" i="1" s="1"/>
  <c r="C3908" i="1"/>
  <c r="Q3907" i="1"/>
  <c r="Q3908" i="1" s="1"/>
  <c r="O3904" i="1"/>
  <c r="O3914" i="1" s="1"/>
  <c r="O3931" i="1" s="1"/>
  <c r="M3904" i="1"/>
  <c r="M3914" i="1" s="1"/>
  <c r="M3931" i="1" s="1"/>
  <c r="K3904" i="1"/>
  <c r="K3914" i="1" s="1"/>
  <c r="K3931" i="1" s="1"/>
  <c r="I3904" i="1"/>
  <c r="G3904" i="1"/>
  <c r="E3904" i="1"/>
  <c r="C3904" i="1"/>
  <c r="C3914" i="1" s="1"/>
  <c r="C3931" i="1" s="1"/>
  <c r="Q3903" i="1"/>
  <c r="Q3902" i="1"/>
  <c r="Q3901" i="1"/>
  <c r="Q3900" i="1"/>
  <c r="Q3899" i="1"/>
  <c r="Q3898" i="1"/>
  <c r="Q3897" i="1"/>
  <c r="Q3904" i="1" s="1"/>
  <c r="Q3894" i="1"/>
  <c r="O3894" i="1"/>
  <c r="M3894" i="1"/>
  <c r="Q3893" i="1"/>
  <c r="O3893" i="1"/>
  <c r="M3893" i="1"/>
  <c r="K3893" i="1"/>
  <c r="G3893" i="1"/>
  <c r="E3893" i="1"/>
  <c r="C3893" i="1"/>
  <c r="M3892" i="1"/>
  <c r="I3892" i="1"/>
  <c r="E3889" i="1"/>
  <c r="E3888" i="1"/>
  <c r="E3887" i="1"/>
  <c r="E3866" i="1"/>
  <c r="E3933" i="1" s="1"/>
  <c r="Q3863" i="1"/>
  <c r="O3863" i="1"/>
  <c r="M3863" i="1"/>
  <c r="K3863" i="1"/>
  <c r="I3863" i="1"/>
  <c r="G3863" i="1"/>
  <c r="E3863" i="1"/>
  <c r="C3863" i="1"/>
  <c r="Q3862" i="1"/>
  <c r="O3859" i="1"/>
  <c r="O3866" i="1" s="1"/>
  <c r="M3859" i="1"/>
  <c r="M3866" i="1" s="1"/>
  <c r="M3933" i="1" s="1"/>
  <c r="K3859" i="1"/>
  <c r="K3866" i="1" s="1"/>
  <c r="K3933" i="1" s="1"/>
  <c r="I3859" i="1"/>
  <c r="I3866" i="1" s="1"/>
  <c r="G3859" i="1"/>
  <c r="G3866" i="1" s="1"/>
  <c r="G3933" i="1" s="1"/>
  <c r="E3859" i="1"/>
  <c r="C3859" i="1"/>
  <c r="C3866" i="1" s="1"/>
  <c r="Q3858" i="1"/>
  <c r="Q3859" i="1" s="1"/>
  <c r="Q3866" i="1" s="1"/>
  <c r="Q3857" i="1"/>
  <c r="Q3856" i="1"/>
  <c r="Q3855" i="1"/>
  <c r="Q3847" i="1"/>
  <c r="O3847" i="1"/>
  <c r="M3847" i="1"/>
  <c r="Q3846" i="1"/>
  <c r="O3846" i="1"/>
  <c r="M3846" i="1"/>
  <c r="K3846" i="1"/>
  <c r="G3846" i="1"/>
  <c r="E3846" i="1"/>
  <c r="C3846" i="1"/>
  <c r="M3845" i="1"/>
  <c r="I3845" i="1"/>
  <c r="E3842" i="1"/>
  <c r="E3841" i="1"/>
  <c r="E3840" i="1"/>
  <c r="I3815" i="1"/>
  <c r="Q3810" i="1"/>
  <c r="O3810" i="1"/>
  <c r="M3810" i="1"/>
  <c r="Q3809" i="1"/>
  <c r="O3809" i="1"/>
  <c r="M3809" i="1"/>
  <c r="K3809" i="1"/>
  <c r="G3809" i="1"/>
  <c r="E3809" i="1"/>
  <c r="C3809" i="1"/>
  <c r="M3808" i="1"/>
  <c r="I3808" i="1"/>
  <c r="E3805" i="1"/>
  <c r="E3804" i="1"/>
  <c r="E3803" i="1"/>
  <c r="M3796" i="1"/>
  <c r="M3813" i="1" s="1"/>
  <c r="C3796" i="1"/>
  <c r="C3813" i="1" s="1"/>
  <c r="Q3794" i="1"/>
  <c r="O3794" i="1"/>
  <c r="M3794" i="1"/>
  <c r="K3794" i="1"/>
  <c r="I3794" i="1"/>
  <c r="G3794" i="1"/>
  <c r="E3794" i="1"/>
  <c r="C3794" i="1"/>
  <c r="Q3793" i="1"/>
  <c r="O3789" i="1"/>
  <c r="O3796" i="1" s="1"/>
  <c r="O3813" i="1" s="1"/>
  <c r="M3789" i="1"/>
  <c r="K3789" i="1"/>
  <c r="K3796" i="1" s="1"/>
  <c r="K3813" i="1" s="1"/>
  <c r="I3789" i="1"/>
  <c r="I3796" i="1" s="1"/>
  <c r="I3813" i="1" s="1"/>
  <c r="E3789" i="1"/>
  <c r="E3796" i="1" s="1"/>
  <c r="E3813" i="1" s="1"/>
  <c r="C3789" i="1"/>
  <c r="Q3788" i="1"/>
  <c r="Q3787" i="1"/>
  <c r="Q3786" i="1"/>
  <c r="Q3785" i="1"/>
  <c r="Q3784" i="1"/>
  <c r="G3784" i="1"/>
  <c r="G3789" i="1" s="1"/>
  <c r="Q3783" i="1"/>
  <c r="Q3789" i="1" s="1"/>
  <c r="Q3796" i="1" s="1"/>
  <c r="Q3813" i="1" s="1"/>
  <c r="Q3782" i="1"/>
  <c r="Q3778" i="1"/>
  <c r="O3778" i="1"/>
  <c r="M3778" i="1"/>
  <c r="Q3777" i="1"/>
  <c r="O3777" i="1"/>
  <c r="M3777" i="1"/>
  <c r="K3777" i="1"/>
  <c r="G3777" i="1"/>
  <c r="E3777" i="1"/>
  <c r="C3777" i="1"/>
  <c r="M3776" i="1"/>
  <c r="I3776" i="1"/>
  <c r="E3773" i="1"/>
  <c r="E3772" i="1"/>
  <c r="E3771" i="1"/>
  <c r="C3753" i="1"/>
  <c r="E3750" i="1"/>
  <c r="E3815" i="1" s="1"/>
  <c r="O3748" i="1"/>
  <c r="M3748" i="1"/>
  <c r="K3748" i="1"/>
  <c r="I3748" i="1"/>
  <c r="I3750" i="1" s="1"/>
  <c r="G3748" i="1"/>
  <c r="E3748" i="1"/>
  <c r="C3748" i="1"/>
  <c r="Q3747" i="1"/>
  <c r="Q3748" i="1" s="1"/>
  <c r="Q3744" i="1"/>
  <c r="Q3750" i="1" s="1"/>
  <c r="O3744" i="1"/>
  <c r="O3750" i="1" s="1"/>
  <c r="M3744" i="1"/>
  <c r="M3750" i="1" s="1"/>
  <c r="K3744" i="1"/>
  <c r="I3744" i="1"/>
  <c r="G3744" i="1"/>
  <c r="G3750" i="1" s="1"/>
  <c r="E3744" i="1"/>
  <c r="C3744" i="1"/>
  <c r="C3750" i="1" s="1"/>
  <c r="Q3743" i="1"/>
  <c r="Q3742" i="1"/>
  <c r="Q3741" i="1"/>
  <c r="Q3740" i="1"/>
  <c r="Q3732" i="1"/>
  <c r="O3732" i="1"/>
  <c r="M3732" i="1"/>
  <c r="Q3731" i="1"/>
  <c r="O3731" i="1"/>
  <c r="M3731" i="1"/>
  <c r="K3731" i="1"/>
  <c r="G3731" i="1"/>
  <c r="E3731" i="1"/>
  <c r="C3731" i="1"/>
  <c r="M3730" i="1"/>
  <c r="I3730" i="1"/>
  <c r="E3727" i="1"/>
  <c r="E3726" i="1"/>
  <c r="E3725" i="1"/>
  <c r="Q3691" i="1"/>
  <c r="O3691" i="1"/>
  <c r="M3691" i="1"/>
  <c r="Q3690" i="1"/>
  <c r="O3690" i="1"/>
  <c r="M3690" i="1"/>
  <c r="K3690" i="1"/>
  <c r="G3690" i="1"/>
  <c r="E3690" i="1"/>
  <c r="C3690" i="1"/>
  <c r="M3689" i="1"/>
  <c r="I3689" i="1"/>
  <c r="E3686" i="1"/>
  <c r="E3685" i="1"/>
  <c r="E3684" i="1"/>
  <c r="O3628" i="1"/>
  <c r="M3628" i="1"/>
  <c r="K3628" i="1"/>
  <c r="I3628" i="1"/>
  <c r="G3628" i="1"/>
  <c r="E3628" i="1"/>
  <c r="C3628" i="1"/>
  <c r="Q3627" i="1"/>
  <c r="Q3626" i="1"/>
  <c r="Q3625" i="1"/>
  <c r="Q3624" i="1"/>
  <c r="Q3623" i="1"/>
  <c r="Q3622" i="1"/>
  <c r="Q3621" i="1"/>
  <c r="Q3620" i="1"/>
  <c r="Q3619" i="1"/>
  <c r="Q3628" i="1" s="1"/>
  <c r="O3616" i="1"/>
  <c r="M3616" i="1"/>
  <c r="K3616" i="1"/>
  <c r="I3616" i="1"/>
  <c r="G3616" i="1"/>
  <c r="E3616" i="1"/>
  <c r="C3616" i="1"/>
  <c r="Q3615" i="1"/>
  <c r="Q3614" i="1"/>
  <c r="Q3613" i="1"/>
  <c r="Q3616" i="1" s="1"/>
  <c r="O3610" i="1"/>
  <c r="M3610" i="1"/>
  <c r="K3610" i="1"/>
  <c r="I3610" i="1"/>
  <c r="G3610" i="1"/>
  <c r="E3610" i="1"/>
  <c r="C3610" i="1"/>
  <c r="Q3609" i="1"/>
  <c r="Q3608" i="1"/>
  <c r="Q3607" i="1"/>
  <c r="Q3610" i="1" s="1"/>
  <c r="Q3605" i="1"/>
  <c r="O3605" i="1"/>
  <c r="M3605" i="1"/>
  <c r="Q3604" i="1"/>
  <c r="O3604" i="1"/>
  <c r="M3604" i="1"/>
  <c r="K3604" i="1"/>
  <c r="G3604" i="1"/>
  <c r="E3604" i="1"/>
  <c r="C3604" i="1"/>
  <c r="M3603" i="1"/>
  <c r="I3603" i="1"/>
  <c r="E3600" i="1"/>
  <c r="E3599" i="1"/>
  <c r="E3598" i="1"/>
  <c r="O3596" i="1"/>
  <c r="M3596" i="1"/>
  <c r="M3630" i="1" s="1"/>
  <c r="K3596" i="1"/>
  <c r="I3596" i="1"/>
  <c r="G3596" i="1"/>
  <c r="E3596" i="1"/>
  <c r="C3596" i="1"/>
  <c r="Q3595" i="1"/>
  <c r="Q3594" i="1"/>
  <c r="Q3593" i="1"/>
  <c r="Q3592" i="1"/>
  <c r="Q3591" i="1"/>
  <c r="Q3590" i="1"/>
  <c r="Q3589" i="1"/>
  <c r="Q3588" i="1"/>
  <c r="Q3587" i="1"/>
  <c r="Q3586" i="1"/>
  <c r="Q3585" i="1"/>
  <c r="Q3584" i="1"/>
  <c r="Q3583" i="1"/>
  <c r="Q3582" i="1"/>
  <c r="Q3581" i="1"/>
  <c r="Q3580" i="1"/>
  <c r="Q3579" i="1"/>
  <c r="Q3578" i="1"/>
  <c r="Q3577" i="1"/>
  <c r="Q3576" i="1"/>
  <c r="Q3575" i="1"/>
  <c r="Q3574" i="1"/>
  <c r="Q3573" i="1"/>
  <c r="O3570" i="1"/>
  <c r="M3570" i="1"/>
  <c r="K3570" i="1"/>
  <c r="I3570" i="1"/>
  <c r="G3570" i="1"/>
  <c r="E3570" i="1"/>
  <c r="C3570" i="1"/>
  <c r="Q3569" i="1"/>
  <c r="Q3568" i="1"/>
  <c r="Q3567" i="1"/>
  <c r="Q3566" i="1"/>
  <c r="Q3565" i="1"/>
  <c r="Q3564" i="1"/>
  <c r="Q3563" i="1"/>
  <c r="Q3562" i="1"/>
  <c r="Q3561" i="1"/>
  <c r="Q3560" i="1"/>
  <c r="Q3559" i="1"/>
  <c r="Q3558" i="1"/>
  <c r="Q3570" i="1" s="1"/>
  <c r="Q3557" i="1"/>
  <c r="Q3556" i="1"/>
  <c r="Q3555" i="1"/>
  <c r="O3552" i="1"/>
  <c r="O3630" i="1" s="1"/>
  <c r="M3552" i="1"/>
  <c r="K3552" i="1"/>
  <c r="K3630" i="1" s="1"/>
  <c r="I3552" i="1"/>
  <c r="G3552" i="1"/>
  <c r="G3630" i="1" s="1"/>
  <c r="E3552" i="1"/>
  <c r="E3630" i="1" s="1"/>
  <c r="C3552" i="1"/>
  <c r="C3630" i="1" s="1"/>
  <c r="Q3551" i="1"/>
  <c r="Q3550" i="1"/>
  <c r="Q3549" i="1"/>
  <c r="Q3548" i="1"/>
  <c r="Q3547" i="1"/>
  <c r="Q3546" i="1"/>
  <c r="Q3545" i="1"/>
  <c r="Q3544" i="1"/>
  <c r="Q3543" i="1"/>
  <c r="Q3542" i="1"/>
  <c r="Q3539" i="1"/>
  <c r="O3539" i="1"/>
  <c r="M3539" i="1"/>
  <c r="Q3538" i="1"/>
  <c r="O3538" i="1"/>
  <c r="M3538" i="1"/>
  <c r="K3538" i="1"/>
  <c r="G3538" i="1"/>
  <c r="E3538" i="1"/>
  <c r="C3538" i="1"/>
  <c r="M3537" i="1"/>
  <c r="I3537" i="1"/>
  <c r="E3534" i="1"/>
  <c r="E3533" i="1"/>
  <c r="E3532" i="1"/>
  <c r="O3524" i="1"/>
  <c r="Q3522" i="1"/>
  <c r="O3522" i="1"/>
  <c r="M3522" i="1"/>
  <c r="M3524" i="1" s="1"/>
  <c r="K3522" i="1"/>
  <c r="I3522" i="1"/>
  <c r="I3524" i="1" s="1"/>
  <c r="G3522" i="1"/>
  <c r="E3522" i="1"/>
  <c r="E3524" i="1" s="1"/>
  <c r="C3522" i="1"/>
  <c r="Q3521" i="1"/>
  <c r="O3518" i="1"/>
  <c r="M3518" i="1"/>
  <c r="K3518" i="1"/>
  <c r="K3524" i="1" s="1"/>
  <c r="I3518" i="1"/>
  <c r="G3518" i="1"/>
  <c r="G3524" i="1" s="1"/>
  <c r="E3518" i="1"/>
  <c r="C3518" i="1"/>
  <c r="C3524" i="1" s="1"/>
  <c r="Q3517" i="1"/>
  <c r="Q3513" i="1"/>
  <c r="Q3512" i="1"/>
  <c r="Q3511" i="1"/>
  <c r="Q3510" i="1"/>
  <c r="Q3509" i="1"/>
  <c r="Q3508" i="1"/>
  <c r="Q3505" i="1"/>
  <c r="O3505" i="1"/>
  <c r="M3505" i="1"/>
  <c r="Q3504" i="1"/>
  <c r="O3504" i="1"/>
  <c r="M3504" i="1"/>
  <c r="K3504" i="1"/>
  <c r="G3504" i="1"/>
  <c r="E3504" i="1"/>
  <c r="C3504" i="1"/>
  <c r="M3503" i="1"/>
  <c r="I3503" i="1"/>
  <c r="E3500" i="1"/>
  <c r="E3499" i="1"/>
  <c r="E3498" i="1"/>
  <c r="O3463" i="1"/>
  <c r="C3463" i="1"/>
  <c r="O3461" i="1"/>
  <c r="M3461" i="1"/>
  <c r="K3461" i="1"/>
  <c r="I3461" i="1"/>
  <c r="G3461" i="1"/>
  <c r="E3461" i="1"/>
  <c r="C3461" i="1"/>
  <c r="Q3460" i="1"/>
  <c r="Q3459" i="1"/>
  <c r="Q3458" i="1"/>
  <c r="Q3457" i="1"/>
  <c r="Q3456" i="1"/>
  <c r="Q3455" i="1"/>
  <c r="Q3454" i="1"/>
  <c r="Q3453" i="1"/>
  <c r="Q3452" i="1"/>
  <c r="Q3461" i="1" s="1"/>
  <c r="O3449" i="1"/>
  <c r="M3449" i="1"/>
  <c r="K3449" i="1"/>
  <c r="I3449" i="1"/>
  <c r="G3449" i="1"/>
  <c r="E3449" i="1"/>
  <c r="C3449" i="1"/>
  <c r="Q3448" i="1"/>
  <c r="Q3447" i="1"/>
  <c r="Q3449" i="1" s="1"/>
  <c r="Q3446" i="1"/>
  <c r="O3443" i="1"/>
  <c r="M3443" i="1"/>
  <c r="K3443" i="1"/>
  <c r="I3443" i="1"/>
  <c r="G3443" i="1"/>
  <c r="E3443" i="1"/>
  <c r="C3443" i="1"/>
  <c r="Q3442" i="1"/>
  <c r="Q3441" i="1"/>
  <c r="Q3443" i="1" s="1"/>
  <c r="Q3440" i="1"/>
  <c r="Q3438" i="1"/>
  <c r="O3438" i="1"/>
  <c r="M3438" i="1"/>
  <c r="Q3437" i="1"/>
  <c r="O3437" i="1"/>
  <c r="M3437" i="1"/>
  <c r="K3437" i="1"/>
  <c r="G3437" i="1"/>
  <c r="E3437" i="1"/>
  <c r="C3437" i="1"/>
  <c r="M3436" i="1"/>
  <c r="I3436" i="1"/>
  <c r="E3433" i="1"/>
  <c r="E3432" i="1"/>
  <c r="E3431" i="1"/>
  <c r="O3429" i="1"/>
  <c r="M3429" i="1"/>
  <c r="I3429" i="1"/>
  <c r="I3463" i="1" s="1"/>
  <c r="G3429" i="1"/>
  <c r="E3429" i="1"/>
  <c r="C3429" i="1"/>
  <c r="Q3428" i="1"/>
  <c r="Q3427" i="1"/>
  <c r="Q3426" i="1"/>
  <c r="Q3425" i="1"/>
  <c r="Q3424" i="1"/>
  <c r="Q3423" i="1"/>
  <c r="Q3422" i="1"/>
  <c r="Q3421" i="1"/>
  <c r="Q3420" i="1"/>
  <c r="K3420" i="1"/>
  <c r="K3429" i="1" s="1"/>
  <c r="Q3419" i="1"/>
  <c r="Q3418" i="1"/>
  <c r="Q3417" i="1"/>
  <c r="Q3416" i="1"/>
  <c r="Q3415" i="1"/>
  <c r="Q3414" i="1"/>
  <c r="Q3413" i="1"/>
  <c r="Q3412" i="1"/>
  <c r="Q3411" i="1"/>
  <c r="Q3410" i="1"/>
  <c r="Q3409" i="1"/>
  <c r="Q3408" i="1"/>
  <c r="Q3407" i="1"/>
  <c r="Q3406" i="1"/>
  <c r="O3403" i="1"/>
  <c r="M3403" i="1"/>
  <c r="M3463" i="1" s="1"/>
  <c r="K3403" i="1"/>
  <c r="I3403" i="1"/>
  <c r="G3403" i="1"/>
  <c r="E3403" i="1"/>
  <c r="C3403" i="1"/>
  <c r="Q3402" i="1"/>
  <c r="Q3401" i="1"/>
  <c r="Q3400" i="1"/>
  <c r="Q3399" i="1"/>
  <c r="Q3398" i="1"/>
  <c r="Q3397" i="1"/>
  <c r="Q3396" i="1"/>
  <c r="Q3395" i="1"/>
  <c r="Q3394" i="1"/>
  <c r="Q3393" i="1"/>
  <c r="Q3392" i="1"/>
  <c r="Q3391" i="1"/>
  <c r="Q3390" i="1"/>
  <c r="Q3389" i="1"/>
  <c r="Q3388" i="1"/>
  <c r="Q3387" i="1"/>
  <c r="Q3386" i="1"/>
  <c r="O3383" i="1"/>
  <c r="M3383" i="1"/>
  <c r="K3383" i="1"/>
  <c r="K3463" i="1" s="1"/>
  <c r="I3383" i="1"/>
  <c r="G3383" i="1"/>
  <c r="E3383" i="1"/>
  <c r="E3463" i="1" s="1"/>
  <c r="C3383" i="1"/>
  <c r="Q3382" i="1"/>
  <c r="Q3381" i="1"/>
  <c r="Q3380" i="1"/>
  <c r="Q3379" i="1"/>
  <c r="Q3378" i="1"/>
  <c r="Q3377" i="1"/>
  <c r="Q3376" i="1"/>
  <c r="Q3375" i="1"/>
  <c r="Q3383" i="1" s="1"/>
  <c r="Q3374" i="1"/>
  <c r="Q3373" i="1"/>
  <c r="K3373" i="1"/>
  <c r="Q3370" i="1"/>
  <c r="O3370" i="1"/>
  <c r="M3370" i="1"/>
  <c r="Q3369" i="1"/>
  <c r="O3369" i="1"/>
  <c r="M3369" i="1"/>
  <c r="K3369" i="1"/>
  <c r="G3369" i="1"/>
  <c r="E3369" i="1"/>
  <c r="C3369" i="1"/>
  <c r="M3368" i="1"/>
  <c r="I3368" i="1"/>
  <c r="E3365" i="1"/>
  <c r="E3364" i="1"/>
  <c r="E3363" i="1"/>
  <c r="M3335" i="1"/>
  <c r="M3693" i="1" s="1"/>
  <c r="I3335" i="1"/>
  <c r="O3333" i="1"/>
  <c r="M3333" i="1"/>
  <c r="K3333" i="1"/>
  <c r="I3333" i="1"/>
  <c r="G3333" i="1"/>
  <c r="E3333" i="1"/>
  <c r="C3333" i="1"/>
  <c r="Q3332" i="1"/>
  <c r="Q3331" i="1"/>
  <c r="Q3330" i="1"/>
  <c r="Q3329" i="1"/>
  <c r="Q3328" i="1"/>
  <c r="Q3333" i="1" s="1"/>
  <c r="Q3327" i="1"/>
  <c r="Q3326" i="1"/>
  <c r="Q3325" i="1"/>
  <c r="Q3322" i="1"/>
  <c r="O3322" i="1"/>
  <c r="M3322" i="1"/>
  <c r="K3322" i="1"/>
  <c r="I3322" i="1"/>
  <c r="G3322" i="1"/>
  <c r="E3322" i="1"/>
  <c r="E3335" i="1" s="1"/>
  <c r="E3693" i="1" s="1"/>
  <c r="C3322" i="1"/>
  <c r="Q3321" i="1"/>
  <c r="Q3320" i="1"/>
  <c r="O3317" i="1"/>
  <c r="O3335" i="1" s="1"/>
  <c r="M3317" i="1"/>
  <c r="K3317" i="1"/>
  <c r="K3335" i="1" s="1"/>
  <c r="I3317" i="1"/>
  <c r="G3317" i="1"/>
  <c r="G3335" i="1" s="1"/>
  <c r="E3317" i="1"/>
  <c r="C3317" i="1"/>
  <c r="C3335" i="1" s="1"/>
  <c r="Q3316" i="1"/>
  <c r="Q3315" i="1"/>
  <c r="Q3314" i="1"/>
  <c r="Q3313" i="1"/>
  <c r="Q3312" i="1"/>
  <c r="Q3311" i="1"/>
  <c r="Q3310" i="1"/>
  <c r="Q3309" i="1"/>
  <c r="Q3308" i="1"/>
  <c r="Q3305" i="1"/>
  <c r="O3305" i="1"/>
  <c r="M3305" i="1"/>
  <c r="Q3304" i="1"/>
  <c r="O3304" i="1"/>
  <c r="M3304" i="1"/>
  <c r="K3304" i="1"/>
  <c r="G3304" i="1"/>
  <c r="E3304" i="1"/>
  <c r="C3304" i="1"/>
  <c r="M3303" i="1"/>
  <c r="I3303" i="1"/>
  <c r="E3300" i="1"/>
  <c r="E3299" i="1"/>
  <c r="E3298" i="1"/>
  <c r="Q3252" i="1"/>
  <c r="O3252" i="1"/>
  <c r="M3252" i="1"/>
  <c r="K3252" i="1"/>
  <c r="I3252" i="1"/>
  <c r="G3252" i="1"/>
  <c r="E3252" i="1"/>
  <c r="C3252" i="1"/>
  <c r="Q3251" i="1"/>
  <c r="O3248" i="1"/>
  <c r="O3254" i="1" s="1"/>
  <c r="M3248" i="1"/>
  <c r="M3254" i="1" s="1"/>
  <c r="K3248" i="1"/>
  <c r="K3254" i="1" s="1"/>
  <c r="I3248" i="1"/>
  <c r="I3254" i="1" s="1"/>
  <c r="G3248" i="1"/>
  <c r="G3254" i="1" s="1"/>
  <c r="E3248" i="1"/>
  <c r="E3254" i="1" s="1"/>
  <c r="C3248" i="1"/>
  <c r="C3254" i="1" s="1"/>
  <c r="Q3247" i="1"/>
  <c r="Q3246" i="1"/>
  <c r="Q3245" i="1"/>
  <c r="Q3244" i="1"/>
  <c r="Q3248" i="1" s="1"/>
  <c r="Q3254" i="1" s="1"/>
  <c r="Q3241" i="1"/>
  <c r="O3241" i="1"/>
  <c r="M3241" i="1"/>
  <c r="Q3240" i="1"/>
  <c r="O3240" i="1"/>
  <c r="M3240" i="1"/>
  <c r="K3240" i="1"/>
  <c r="G3240" i="1"/>
  <c r="E3240" i="1"/>
  <c r="C3240" i="1"/>
  <c r="M3239" i="1"/>
  <c r="I3239" i="1"/>
  <c r="E3236" i="1"/>
  <c r="E3235" i="1"/>
  <c r="E3234" i="1"/>
  <c r="O3190" i="1"/>
  <c r="M3190" i="1"/>
  <c r="K3190" i="1"/>
  <c r="I3190" i="1"/>
  <c r="G3190" i="1"/>
  <c r="E3190" i="1"/>
  <c r="C3190" i="1"/>
  <c r="Q3189" i="1"/>
  <c r="Q3188" i="1"/>
  <c r="Q3187" i="1"/>
  <c r="Q3186" i="1"/>
  <c r="Q3185" i="1"/>
  <c r="Q3184" i="1"/>
  <c r="Q3181" i="1"/>
  <c r="O3181" i="1"/>
  <c r="M3181" i="1"/>
  <c r="K3181" i="1"/>
  <c r="I3181" i="1"/>
  <c r="G3181" i="1"/>
  <c r="E3181" i="1"/>
  <c r="C3181" i="1"/>
  <c r="Q3180" i="1"/>
  <c r="Q3177" i="1"/>
  <c r="O3177" i="1"/>
  <c r="M3177" i="1"/>
  <c r="Q3176" i="1"/>
  <c r="O3176" i="1"/>
  <c r="M3176" i="1"/>
  <c r="K3176" i="1"/>
  <c r="G3176" i="1"/>
  <c r="E3176" i="1"/>
  <c r="C3176" i="1"/>
  <c r="M3175" i="1"/>
  <c r="I3175" i="1"/>
  <c r="E3172" i="1"/>
  <c r="E3171" i="1"/>
  <c r="E3170" i="1"/>
  <c r="O3168" i="1"/>
  <c r="M3168" i="1"/>
  <c r="K3168" i="1"/>
  <c r="I3168" i="1"/>
  <c r="G3168" i="1"/>
  <c r="E3168" i="1"/>
  <c r="C3168" i="1"/>
  <c r="Q3167" i="1"/>
  <c r="Q3166" i="1"/>
  <c r="Q3168" i="1" s="1"/>
  <c r="O3164" i="1"/>
  <c r="M3164" i="1"/>
  <c r="I3164" i="1"/>
  <c r="G3164" i="1"/>
  <c r="E3164" i="1"/>
  <c r="C3164" i="1"/>
  <c r="Q3163" i="1"/>
  <c r="Q3162" i="1"/>
  <c r="Q3161" i="1"/>
  <c r="Q3160" i="1"/>
  <c r="Q3159" i="1"/>
  <c r="Q3158" i="1"/>
  <c r="K3158" i="1"/>
  <c r="K3164" i="1" s="1"/>
  <c r="Q3157" i="1"/>
  <c r="Q3156" i="1"/>
  <c r="Q3155" i="1"/>
  <c r="Q3154" i="1"/>
  <c r="Q3153" i="1"/>
  <c r="Q3152" i="1"/>
  <c r="Q3151" i="1"/>
  <c r="Q3150" i="1"/>
  <c r="Q3149" i="1"/>
  <c r="Q3148" i="1"/>
  <c r="K3148" i="1"/>
  <c r="Q3147" i="1"/>
  <c r="Q3164" i="1" s="1"/>
  <c r="Q3146" i="1"/>
  <c r="Q3145" i="1"/>
  <c r="Q3144" i="1"/>
  <c r="O3141" i="1"/>
  <c r="O3192" i="1" s="1"/>
  <c r="M3141" i="1"/>
  <c r="K3141" i="1"/>
  <c r="I3141" i="1"/>
  <c r="G3141" i="1"/>
  <c r="E3141" i="1"/>
  <c r="C3141" i="1"/>
  <c r="C3192" i="1" s="1"/>
  <c r="Q3140" i="1"/>
  <c r="Q3139" i="1"/>
  <c r="Q3138" i="1"/>
  <c r="Q3137" i="1"/>
  <c r="Q3136" i="1"/>
  <c r="Q3135" i="1"/>
  <c r="Q3134" i="1"/>
  <c r="Q3133" i="1"/>
  <c r="Q3132" i="1"/>
  <c r="Q3131" i="1"/>
  <c r="Q3130" i="1"/>
  <c r="Q3129" i="1"/>
  <c r="Q3128" i="1"/>
  <c r="Q3127" i="1"/>
  <c r="Q3126" i="1"/>
  <c r="Q3141" i="1" s="1"/>
  <c r="O3123" i="1"/>
  <c r="M3123" i="1"/>
  <c r="M3192" i="1" s="1"/>
  <c r="K3123" i="1"/>
  <c r="K3192" i="1" s="1"/>
  <c r="I3123" i="1"/>
  <c r="G3123" i="1"/>
  <c r="G3192" i="1" s="1"/>
  <c r="E3123" i="1"/>
  <c r="E3192" i="1" s="1"/>
  <c r="C3123" i="1"/>
  <c r="Q3122" i="1"/>
  <c r="Q3121" i="1"/>
  <c r="Q3120" i="1"/>
  <c r="Q3119" i="1"/>
  <c r="Q3118" i="1"/>
  <c r="Q3117" i="1"/>
  <c r="Q3116" i="1"/>
  <c r="Q3115" i="1"/>
  <c r="Q3114" i="1"/>
  <c r="Q3113" i="1"/>
  <c r="Q3110" i="1"/>
  <c r="O3110" i="1"/>
  <c r="M3110" i="1"/>
  <c r="Q3109" i="1"/>
  <c r="O3109" i="1"/>
  <c r="M3109" i="1"/>
  <c r="K3109" i="1"/>
  <c r="G3109" i="1"/>
  <c r="E3109" i="1"/>
  <c r="C3109" i="1"/>
  <c r="M3108" i="1"/>
  <c r="I3108" i="1"/>
  <c r="E3105" i="1"/>
  <c r="E3104" i="1"/>
  <c r="E3103" i="1"/>
  <c r="M3057" i="1"/>
  <c r="Q3055" i="1"/>
  <c r="O3055" i="1"/>
  <c r="M3055" i="1"/>
  <c r="K3055" i="1"/>
  <c r="I3055" i="1"/>
  <c r="G3055" i="1"/>
  <c r="E3055" i="1"/>
  <c r="E3057" i="1" s="1"/>
  <c r="C3055" i="1"/>
  <c r="Q3053" i="1"/>
  <c r="Q3052" i="1"/>
  <c r="Q3051" i="1"/>
  <c r="Q3049" i="1"/>
  <c r="Q3048" i="1"/>
  <c r="Q3047" i="1"/>
  <c r="Q3044" i="1"/>
  <c r="O3044" i="1"/>
  <c r="M3044" i="1"/>
  <c r="Q3043" i="1"/>
  <c r="O3043" i="1"/>
  <c r="M3043" i="1"/>
  <c r="K3043" i="1"/>
  <c r="G3043" i="1"/>
  <c r="E3043" i="1"/>
  <c r="C3043" i="1"/>
  <c r="M3042" i="1"/>
  <c r="I3042" i="1"/>
  <c r="E3039" i="1"/>
  <c r="E3038" i="1"/>
  <c r="E3037" i="1"/>
  <c r="O3034" i="1"/>
  <c r="M3034" i="1"/>
  <c r="K3034" i="1"/>
  <c r="K3057" i="1" s="1"/>
  <c r="I3034" i="1"/>
  <c r="G3034" i="1"/>
  <c r="G3057" i="1" s="1"/>
  <c r="E3034" i="1"/>
  <c r="C3034" i="1"/>
  <c r="Q3033" i="1"/>
  <c r="Q3032" i="1"/>
  <c r="Q3031" i="1"/>
  <c r="Q3030" i="1"/>
  <c r="Q3029" i="1"/>
  <c r="Q3028" i="1"/>
  <c r="O3025" i="1"/>
  <c r="M3025" i="1"/>
  <c r="K3025" i="1"/>
  <c r="I3025" i="1"/>
  <c r="G3025" i="1"/>
  <c r="E3025" i="1"/>
  <c r="C3025" i="1"/>
  <c r="Q3024" i="1"/>
  <c r="Q3023" i="1"/>
  <c r="Q3022" i="1"/>
  <c r="Q3021" i="1"/>
  <c r="Q3020" i="1"/>
  <c r="Q3019" i="1"/>
  <c r="Q3018" i="1"/>
  <c r="Q3017" i="1"/>
  <c r="Q3016" i="1"/>
  <c r="Q3025" i="1" s="1"/>
  <c r="O3013" i="1"/>
  <c r="M3013" i="1"/>
  <c r="K3013" i="1"/>
  <c r="I3013" i="1"/>
  <c r="G3013" i="1"/>
  <c r="E3013" i="1"/>
  <c r="C3013" i="1"/>
  <c r="Q3012" i="1"/>
  <c r="Q3011" i="1"/>
  <c r="Q3010" i="1"/>
  <c r="Q3009" i="1"/>
  <c r="Q3008" i="1"/>
  <c r="Q3007" i="1"/>
  <c r="O3004" i="1"/>
  <c r="M3004" i="1"/>
  <c r="K3004" i="1"/>
  <c r="I3004" i="1"/>
  <c r="I3057" i="1" s="1"/>
  <c r="G3004" i="1"/>
  <c r="E3004" i="1"/>
  <c r="C3004" i="1"/>
  <c r="Q3003" i="1"/>
  <c r="Q3004" i="1" s="1"/>
  <c r="Q3002" i="1"/>
  <c r="O2999" i="1"/>
  <c r="M2999" i="1"/>
  <c r="K2999" i="1"/>
  <c r="I2999" i="1"/>
  <c r="G2999" i="1"/>
  <c r="E2999" i="1"/>
  <c r="C2999" i="1"/>
  <c r="Q2998" i="1"/>
  <c r="Q2997" i="1"/>
  <c r="Q2996" i="1"/>
  <c r="Q2995" i="1"/>
  <c r="Q2999" i="1" s="1"/>
  <c r="O2992" i="1"/>
  <c r="M2992" i="1"/>
  <c r="K2992" i="1"/>
  <c r="I2992" i="1"/>
  <c r="G2992" i="1"/>
  <c r="E2992" i="1"/>
  <c r="C2992" i="1"/>
  <c r="Q2991" i="1"/>
  <c r="Q2990" i="1"/>
  <c r="Q2989" i="1"/>
  <c r="Q2992" i="1" s="1"/>
  <c r="Q2988" i="1"/>
  <c r="C2983" i="1"/>
  <c r="Q2980" i="1"/>
  <c r="O2980" i="1"/>
  <c r="M2980" i="1"/>
  <c r="Q2979" i="1"/>
  <c r="O2979" i="1"/>
  <c r="M2979" i="1"/>
  <c r="K2979" i="1"/>
  <c r="G2979" i="1"/>
  <c r="E2979" i="1"/>
  <c r="C2979" i="1"/>
  <c r="M2978" i="1"/>
  <c r="I2978" i="1"/>
  <c r="E2975" i="1"/>
  <c r="E2974" i="1"/>
  <c r="E2973" i="1"/>
  <c r="Q2917" i="1"/>
  <c r="O2917" i="1"/>
  <c r="M2917" i="1"/>
  <c r="Q2916" i="1"/>
  <c r="O2916" i="1"/>
  <c r="M2916" i="1"/>
  <c r="K2916" i="1"/>
  <c r="G2916" i="1"/>
  <c r="E2916" i="1"/>
  <c r="C2916" i="1"/>
  <c r="M2915" i="1"/>
  <c r="I2915" i="1"/>
  <c r="E2912" i="1"/>
  <c r="E2911" i="1"/>
  <c r="E2910" i="1"/>
  <c r="O2863" i="1"/>
  <c r="M2863" i="1"/>
  <c r="K2863" i="1"/>
  <c r="I2863" i="1"/>
  <c r="G2863" i="1"/>
  <c r="E2863" i="1"/>
  <c r="C2863" i="1"/>
  <c r="Q2862" i="1"/>
  <c r="Q2863" i="1" s="1"/>
  <c r="O2859" i="1"/>
  <c r="M2859" i="1"/>
  <c r="M2865" i="1" s="1"/>
  <c r="K2859" i="1"/>
  <c r="K2865" i="1" s="1"/>
  <c r="I2859" i="1"/>
  <c r="I2865" i="1" s="1"/>
  <c r="G2859" i="1"/>
  <c r="G2865" i="1" s="1"/>
  <c r="E2859" i="1"/>
  <c r="E2865" i="1" s="1"/>
  <c r="C2859" i="1"/>
  <c r="Q2858" i="1"/>
  <c r="Q2857" i="1"/>
  <c r="Q2854" i="1"/>
  <c r="O2854" i="1"/>
  <c r="M2854" i="1"/>
  <c r="Q2853" i="1"/>
  <c r="O2853" i="1"/>
  <c r="M2853" i="1"/>
  <c r="K2853" i="1"/>
  <c r="G2853" i="1"/>
  <c r="E2853" i="1"/>
  <c r="C2853" i="1"/>
  <c r="M2852" i="1"/>
  <c r="I2852" i="1"/>
  <c r="E2849" i="1"/>
  <c r="E2848" i="1"/>
  <c r="E2847" i="1"/>
  <c r="M2805" i="1"/>
  <c r="O2803" i="1"/>
  <c r="M2803" i="1"/>
  <c r="K2803" i="1"/>
  <c r="I2803" i="1"/>
  <c r="G2803" i="1"/>
  <c r="E2803" i="1"/>
  <c r="C2803" i="1"/>
  <c r="Q2802" i="1"/>
  <c r="Q2801" i="1"/>
  <c r="Q2800" i="1"/>
  <c r="Q2799" i="1"/>
  <c r="Q2798" i="1"/>
  <c r="Q2803" i="1" s="1"/>
  <c r="Q2797" i="1"/>
  <c r="Q2796" i="1"/>
  <c r="Q2793" i="1"/>
  <c r="O2793" i="1"/>
  <c r="M2793" i="1"/>
  <c r="K2793" i="1"/>
  <c r="I2793" i="1"/>
  <c r="G2793" i="1"/>
  <c r="E2793" i="1"/>
  <c r="C2793" i="1"/>
  <c r="Q2792" i="1"/>
  <c r="Q2789" i="1"/>
  <c r="O2789" i="1"/>
  <c r="M2789" i="1"/>
  <c r="Q2788" i="1"/>
  <c r="O2788" i="1"/>
  <c r="M2788" i="1"/>
  <c r="K2788" i="1"/>
  <c r="G2788" i="1"/>
  <c r="E2788" i="1"/>
  <c r="C2788" i="1"/>
  <c r="M2787" i="1"/>
  <c r="I2787" i="1"/>
  <c r="E2784" i="1"/>
  <c r="E2783" i="1"/>
  <c r="E2782" i="1"/>
  <c r="Q2780" i="1"/>
  <c r="O2780" i="1"/>
  <c r="M2780" i="1"/>
  <c r="K2780" i="1"/>
  <c r="I2780" i="1"/>
  <c r="G2780" i="1"/>
  <c r="E2780" i="1"/>
  <c r="C2780" i="1"/>
  <c r="Q2778" i="1"/>
  <c r="O2776" i="1"/>
  <c r="M2776" i="1"/>
  <c r="K2776" i="1"/>
  <c r="I2776" i="1"/>
  <c r="G2776" i="1"/>
  <c r="E2776" i="1"/>
  <c r="C2776" i="1"/>
  <c r="Q2775" i="1"/>
  <c r="Q2774" i="1"/>
  <c r="Q2773" i="1"/>
  <c r="Q2772" i="1"/>
  <c r="Q2771" i="1"/>
  <c r="Q2770" i="1"/>
  <c r="Q2769" i="1"/>
  <c r="Q2768" i="1"/>
  <c r="Q2767" i="1"/>
  <c r="Q2766" i="1"/>
  <c r="Q2765" i="1"/>
  <c r="Q2764" i="1"/>
  <c r="Q2763" i="1"/>
  <c r="Q2762" i="1"/>
  <c r="Q2761" i="1"/>
  <c r="Q2760" i="1"/>
  <c r="Q2759" i="1"/>
  <c r="Q2758" i="1"/>
  <c r="Q2757" i="1"/>
  <c r="Q2756" i="1"/>
  <c r="Q2776" i="1" s="1"/>
  <c r="O2753" i="1"/>
  <c r="M2753" i="1"/>
  <c r="K2753" i="1"/>
  <c r="I2753" i="1"/>
  <c r="G2753" i="1"/>
  <c r="E2753" i="1"/>
  <c r="C2753" i="1"/>
  <c r="Q2752" i="1"/>
  <c r="Q2751" i="1"/>
  <c r="Q2750" i="1"/>
  <c r="Q2749" i="1"/>
  <c r="Q2748" i="1"/>
  <c r="Q2747" i="1"/>
  <c r="Q2746" i="1"/>
  <c r="Q2745" i="1"/>
  <c r="Q2744" i="1"/>
  <c r="Q2743" i="1"/>
  <c r="Q2742" i="1"/>
  <c r="Q2753" i="1" s="1"/>
  <c r="Q2741" i="1"/>
  <c r="Q2740" i="1"/>
  <c r="O2737" i="1"/>
  <c r="O2805" i="1" s="1"/>
  <c r="M2737" i="1"/>
  <c r="K2737" i="1"/>
  <c r="K2805" i="1" s="1"/>
  <c r="I2737" i="1"/>
  <c r="I2805" i="1" s="1"/>
  <c r="G2737" i="1"/>
  <c r="G2805" i="1" s="1"/>
  <c r="E2737" i="1"/>
  <c r="C2737" i="1"/>
  <c r="C2805" i="1" s="1"/>
  <c r="Q2736" i="1"/>
  <c r="Q2735" i="1"/>
  <c r="Q2734" i="1"/>
  <c r="Q2733" i="1"/>
  <c r="Q2732" i="1"/>
  <c r="Q2731" i="1"/>
  <c r="Q2730" i="1"/>
  <c r="Q2729" i="1"/>
  <c r="Q2728" i="1"/>
  <c r="Q2725" i="1"/>
  <c r="O2725" i="1"/>
  <c r="M2725" i="1"/>
  <c r="Q2724" i="1"/>
  <c r="O2724" i="1"/>
  <c r="M2724" i="1"/>
  <c r="K2724" i="1"/>
  <c r="G2724" i="1"/>
  <c r="E2724" i="1"/>
  <c r="C2724" i="1"/>
  <c r="M2723" i="1"/>
  <c r="I2723" i="1"/>
  <c r="E2720" i="1"/>
  <c r="E2719" i="1"/>
  <c r="E2718" i="1"/>
  <c r="I2678" i="1"/>
  <c r="O2676" i="1"/>
  <c r="M2676" i="1"/>
  <c r="K2676" i="1"/>
  <c r="I2676" i="1"/>
  <c r="G2676" i="1"/>
  <c r="E2676" i="1"/>
  <c r="C2676" i="1"/>
  <c r="Q2675" i="1"/>
  <c r="Q2674" i="1"/>
  <c r="Q2673" i="1"/>
  <c r="Q2672" i="1"/>
  <c r="Q2671" i="1"/>
  <c r="Q2670" i="1"/>
  <c r="Q2676" i="1" s="1"/>
  <c r="O2667" i="1"/>
  <c r="M2667" i="1"/>
  <c r="K2667" i="1"/>
  <c r="I2667" i="1"/>
  <c r="G2667" i="1"/>
  <c r="E2667" i="1"/>
  <c r="C2667" i="1"/>
  <c r="Q2666" i="1"/>
  <c r="Q2665" i="1"/>
  <c r="Q2667" i="1" s="1"/>
  <c r="Q2662" i="1"/>
  <c r="O2662" i="1"/>
  <c r="M2662" i="1"/>
  <c r="Q2661" i="1"/>
  <c r="O2661" i="1"/>
  <c r="M2661" i="1"/>
  <c r="K2661" i="1"/>
  <c r="G2661" i="1"/>
  <c r="E2661" i="1"/>
  <c r="C2661" i="1"/>
  <c r="M2660" i="1"/>
  <c r="I2660" i="1"/>
  <c r="E2657" i="1"/>
  <c r="E2656" i="1"/>
  <c r="E2655" i="1"/>
  <c r="O2654" i="1"/>
  <c r="M2654" i="1"/>
  <c r="K2654" i="1"/>
  <c r="I2654" i="1"/>
  <c r="G2654" i="1"/>
  <c r="E2654" i="1"/>
  <c r="C2654" i="1"/>
  <c r="Q2653" i="1"/>
  <c r="Q2652" i="1"/>
  <c r="Q2654" i="1" s="1"/>
  <c r="Q2651" i="1"/>
  <c r="O2649" i="1"/>
  <c r="M2649" i="1"/>
  <c r="I2649" i="1"/>
  <c r="G2649" i="1"/>
  <c r="E2649" i="1"/>
  <c r="C2649" i="1"/>
  <c r="Q2648" i="1"/>
  <c r="Q2647" i="1"/>
  <c r="Q2646" i="1"/>
  <c r="Q2645" i="1"/>
  <c r="Q2644" i="1"/>
  <c r="Q2643" i="1"/>
  <c r="Q2642" i="1"/>
  <c r="Q2641" i="1"/>
  <c r="Q2640" i="1"/>
  <c r="Q2639" i="1"/>
  <c r="K2639" i="1"/>
  <c r="Q2638" i="1"/>
  <c r="Q2637" i="1"/>
  <c r="K2637" i="1"/>
  <c r="K2649" i="1" s="1"/>
  <c r="Q2636" i="1"/>
  <c r="Q2635" i="1"/>
  <c r="Q2634" i="1"/>
  <c r="Q2633" i="1"/>
  <c r="Q2632" i="1"/>
  <c r="Q2631" i="1"/>
  <c r="Q2630" i="1"/>
  <c r="Q2629" i="1"/>
  <c r="Q2628" i="1"/>
  <c r="O2625" i="1"/>
  <c r="M2625" i="1"/>
  <c r="K2625" i="1"/>
  <c r="I2625" i="1"/>
  <c r="G2625" i="1"/>
  <c r="E2625" i="1"/>
  <c r="E2678" i="1" s="1"/>
  <c r="C2625" i="1"/>
  <c r="Q2624" i="1"/>
  <c r="Q2623" i="1"/>
  <c r="Q2622" i="1"/>
  <c r="Q2621" i="1"/>
  <c r="Q2620" i="1"/>
  <c r="Q2619" i="1"/>
  <c r="Q2618" i="1"/>
  <c r="Q2617" i="1"/>
  <c r="Q2616" i="1"/>
  <c r="Q2615" i="1"/>
  <c r="Q2614" i="1"/>
  <c r="Q2625" i="1" s="1"/>
  <c r="Q2613" i="1"/>
  <c r="Q2612" i="1"/>
  <c r="Q2611" i="1"/>
  <c r="Q2610" i="1"/>
  <c r="Q2609" i="1"/>
  <c r="O2606" i="1"/>
  <c r="O2678" i="1" s="1"/>
  <c r="M2606" i="1"/>
  <c r="M2678" i="1" s="1"/>
  <c r="K2606" i="1"/>
  <c r="K2678" i="1" s="1"/>
  <c r="I2606" i="1"/>
  <c r="G2606" i="1"/>
  <c r="G2678" i="1" s="1"/>
  <c r="E2606" i="1"/>
  <c r="C2606" i="1"/>
  <c r="C2678" i="1" s="1"/>
  <c r="Q2605" i="1"/>
  <c r="Q2604" i="1"/>
  <c r="Q2603" i="1"/>
  <c r="Q2602" i="1"/>
  <c r="Q2601" i="1"/>
  <c r="Q2600" i="1"/>
  <c r="Q2599" i="1"/>
  <c r="Q2598" i="1"/>
  <c r="Q2597" i="1"/>
  <c r="Q2596" i="1"/>
  <c r="Q2593" i="1"/>
  <c r="O2593" i="1"/>
  <c r="M2593" i="1"/>
  <c r="Q2592" i="1"/>
  <c r="O2592" i="1"/>
  <c r="M2592" i="1"/>
  <c r="K2592" i="1"/>
  <c r="G2592" i="1"/>
  <c r="E2592" i="1"/>
  <c r="C2592" i="1"/>
  <c r="M2591" i="1"/>
  <c r="I2591" i="1"/>
  <c r="E2588" i="1"/>
  <c r="E2587" i="1"/>
  <c r="E2586" i="1"/>
  <c r="E2542" i="1"/>
  <c r="Q2540" i="1"/>
  <c r="O2540" i="1"/>
  <c r="M2540" i="1"/>
  <c r="K2540" i="1"/>
  <c r="I2540" i="1"/>
  <c r="G2540" i="1"/>
  <c r="E2540" i="1"/>
  <c r="C2540" i="1"/>
  <c r="Q2539" i="1"/>
  <c r="O2536" i="1"/>
  <c r="O2542" i="1" s="1"/>
  <c r="M2536" i="1"/>
  <c r="M2542" i="1" s="1"/>
  <c r="M2919" i="1" s="1"/>
  <c r="K2536" i="1"/>
  <c r="K2542" i="1" s="1"/>
  <c r="I2536" i="1"/>
  <c r="I2542" i="1" s="1"/>
  <c r="G2536" i="1"/>
  <c r="G2542" i="1" s="1"/>
  <c r="E2536" i="1"/>
  <c r="C2536" i="1"/>
  <c r="C2542" i="1" s="1"/>
  <c r="Q2535" i="1"/>
  <c r="Q2534" i="1"/>
  <c r="Q2533" i="1"/>
  <c r="Q2530" i="1"/>
  <c r="O2530" i="1"/>
  <c r="M2530" i="1"/>
  <c r="Q2529" i="1"/>
  <c r="O2529" i="1"/>
  <c r="M2529" i="1"/>
  <c r="K2529" i="1"/>
  <c r="G2529" i="1"/>
  <c r="E2529" i="1"/>
  <c r="C2529" i="1"/>
  <c r="M2528" i="1"/>
  <c r="I2528" i="1"/>
  <c r="E2525" i="1"/>
  <c r="E2524" i="1"/>
  <c r="E2523" i="1"/>
  <c r="O2520" i="1"/>
  <c r="C2520" i="1"/>
  <c r="O2518" i="1"/>
  <c r="M2518" i="1"/>
  <c r="M2520" i="1" s="1"/>
  <c r="M2921" i="1" s="1"/>
  <c r="K2518" i="1"/>
  <c r="I2518" i="1"/>
  <c r="I2520" i="1" s="1"/>
  <c r="G2518" i="1"/>
  <c r="E2518" i="1"/>
  <c r="C2518" i="1"/>
  <c r="Q2517" i="1"/>
  <c r="Q2515" i="1"/>
  <c r="Q2514" i="1"/>
  <c r="Q2512" i="1"/>
  <c r="Q2511" i="1"/>
  <c r="Q2510" i="1"/>
  <c r="O2507" i="1"/>
  <c r="M2507" i="1"/>
  <c r="K2507" i="1"/>
  <c r="I2507" i="1"/>
  <c r="G2507" i="1"/>
  <c r="E2507" i="1"/>
  <c r="C2507" i="1"/>
  <c r="Q2506" i="1"/>
  <c r="Q2505" i="1"/>
  <c r="Q2507" i="1" s="1"/>
  <c r="O2502" i="1"/>
  <c r="M2502" i="1"/>
  <c r="K2502" i="1"/>
  <c r="I2502" i="1"/>
  <c r="G2502" i="1"/>
  <c r="E2502" i="1"/>
  <c r="C2502" i="1"/>
  <c r="Q2501" i="1"/>
  <c r="Q2500" i="1"/>
  <c r="Q2499" i="1"/>
  <c r="Q2498" i="1"/>
  <c r="O2495" i="1"/>
  <c r="M2495" i="1"/>
  <c r="K2495" i="1"/>
  <c r="I2495" i="1"/>
  <c r="G2495" i="1"/>
  <c r="E2495" i="1"/>
  <c r="C2495" i="1"/>
  <c r="Q2494" i="1"/>
  <c r="Q2493" i="1"/>
  <c r="Q2492" i="1"/>
  <c r="Q2495" i="1" s="1"/>
  <c r="Q2491" i="1"/>
  <c r="O2488" i="1"/>
  <c r="M2488" i="1"/>
  <c r="K2488" i="1"/>
  <c r="I2488" i="1"/>
  <c r="G2488" i="1"/>
  <c r="E2488" i="1"/>
  <c r="C2488" i="1"/>
  <c r="Q2487" i="1"/>
  <c r="Q2486" i="1"/>
  <c r="Q2485" i="1"/>
  <c r="Q2484" i="1"/>
  <c r="Q2483" i="1"/>
  <c r="Q2482" i="1"/>
  <c r="Q2481" i="1"/>
  <c r="O2476" i="1"/>
  <c r="M2476" i="1"/>
  <c r="K2476" i="1"/>
  <c r="I2476" i="1"/>
  <c r="G2476" i="1"/>
  <c r="E2476" i="1"/>
  <c r="C2476" i="1"/>
  <c r="Q2475" i="1"/>
  <c r="Q2474" i="1"/>
  <c r="Q2473" i="1"/>
  <c r="Q2472" i="1"/>
  <c r="Q2471" i="1"/>
  <c r="Q2476" i="1" s="1"/>
  <c r="Q2470" i="1"/>
  <c r="Q2469" i="1"/>
  <c r="C2464" i="1"/>
  <c r="Q2461" i="1"/>
  <c r="O2461" i="1"/>
  <c r="M2461" i="1"/>
  <c r="Q2460" i="1"/>
  <c r="O2460" i="1"/>
  <c r="M2460" i="1"/>
  <c r="K2460" i="1"/>
  <c r="G2460" i="1"/>
  <c r="E2460" i="1"/>
  <c r="C2460" i="1"/>
  <c r="M2459" i="1"/>
  <c r="I2459" i="1"/>
  <c r="E2456" i="1"/>
  <c r="E2455" i="1"/>
  <c r="E2454" i="1"/>
  <c r="O2406" i="1"/>
  <c r="C2406" i="1"/>
  <c r="Q2401" i="1"/>
  <c r="O2401" i="1"/>
  <c r="M2401" i="1"/>
  <c r="Q2400" i="1"/>
  <c r="O2400" i="1"/>
  <c r="M2400" i="1"/>
  <c r="K2400" i="1"/>
  <c r="G2400" i="1"/>
  <c r="E2400" i="1"/>
  <c r="C2400" i="1"/>
  <c r="M2399" i="1"/>
  <c r="I2399" i="1"/>
  <c r="E2396" i="1"/>
  <c r="E2395" i="1"/>
  <c r="E2394" i="1"/>
  <c r="Q2387" i="1"/>
  <c r="Q2404" i="1" s="1"/>
  <c r="M2387" i="1"/>
  <c r="M2404" i="1" s="1"/>
  <c r="I2387" i="1"/>
  <c r="I2404" i="1" s="1"/>
  <c r="E2387" i="1"/>
  <c r="E2404" i="1" s="1"/>
  <c r="O2385" i="1"/>
  <c r="M2385" i="1"/>
  <c r="K2385" i="1"/>
  <c r="I2385" i="1"/>
  <c r="G2385" i="1"/>
  <c r="E2385" i="1"/>
  <c r="C2385" i="1"/>
  <c r="Q2384" i="1"/>
  <c r="Q2385" i="1" s="1"/>
  <c r="O2380" i="1"/>
  <c r="O2387" i="1" s="1"/>
  <c r="O2404" i="1" s="1"/>
  <c r="M2380" i="1"/>
  <c r="K2380" i="1"/>
  <c r="K2387" i="1" s="1"/>
  <c r="K2404" i="1" s="1"/>
  <c r="I2380" i="1"/>
  <c r="G2380" i="1"/>
  <c r="G2387" i="1" s="1"/>
  <c r="G2404" i="1" s="1"/>
  <c r="E2380" i="1"/>
  <c r="C2380" i="1"/>
  <c r="C2387" i="1" s="1"/>
  <c r="C2404" i="1" s="1"/>
  <c r="Q2379" i="1"/>
  <c r="Q2378" i="1"/>
  <c r="Q2377" i="1"/>
  <c r="Q2376" i="1"/>
  <c r="Q2375" i="1"/>
  <c r="Q2380" i="1" s="1"/>
  <c r="Q2374" i="1"/>
  <c r="Q2373" i="1"/>
  <c r="Q2370" i="1"/>
  <c r="O2370" i="1"/>
  <c r="M2370" i="1"/>
  <c r="Q2369" i="1"/>
  <c r="O2369" i="1"/>
  <c r="M2369" i="1"/>
  <c r="K2369" i="1"/>
  <c r="G2369" i="1"/>
  <c r="E2369" i="1"/>
  <c r="C2369" i="1"/>
  <c r="M2368" i="1"/>
  <c r="I2368" i="1"/>
  <c r="E2365" i="1"/>
  <c r="E2364" i="1"/>
  <c r="E2363" i="1"/>
  <c r="C2345" i="1"/>
  <c r="G2342" i="1"/>
  <c r="Q2339" i="1"/>
  <c r="O2339" i="1"/>
  <c r="M2339" i="1"/>
  <c r="K2339" i="1"/>
  <c r="I2339" i="1"/>
  <c r="G2339" i="1"/>
  <c r="E2339" i="1"/>
  <c r="C2339" i="1"/>
  <c r="Q2338" i="1"/>
  <c r="O2335" i="1"/>
  <c r="O2342" i="1" s="1"/>
  <c r="M2335" i="1"/>
  <c r="M2342" i="1" s="1"/>
  <c r="K2335" i="1"/>
  <c r="K2342" i="1" s="1"/>
  <c r="K2406" i="1" s="1"/>
  <c r="I2335" i="1"/>
  <c r="I2342" i="1" s="1"/>
  <c r="I2406" i="1" s="1"/>
  <c r="G2335" i="1"/>
  <c r="E2335" i="1"/>
  <c r="E2342" i="1" s="1"/>
  <c r="E2406" i="1" s="1"/>
  <c r="C2335" i="1"/>
  <c r="C2342" i="1" s="1"/>
  <c r="Q2334" i="1"/>
  <c r="Q2335" i="1" s="1"/>
  <c r="Q2333" i="1"/>
  <c r="Q2332" i="1"/>
  <c r="Q2324" i="1"/>
  <c r="O2324" i="1"/>
  <c r="M2324" i="1"/>
  <c r="Q2323" i="1"/>
  <c r="O2323" i="1"/>
  <c r="M2323" i="1"/>
  <c r="K2323" i="1"/>
  <c r="G2323" i="1"/>
  <c r="E2323" i="1"/>
  <c r="C2323" i="1"/>
  <c r="M2322" i="1"/>
  <c r="I2322" i="1"/>
  <c r="E2319" i="1"/>
  <c r="E2318" i="1"/>
  <c r="E2317" i="1"/>
  <c r="Q2296" i="1"/>
  <c r="O2296" i="1"/>
  <c r="M2296" i="1"/>
  <c r="Q2295" i="1"/>
  <c r="O2295" i="1"/>
  <c r="M2295" i="1"/>
  <c r="K2295" i="1"/>
  <c r="G2295" i="1"/>
  <c r="E2295" i="1"/>
  <c r="C2295" i="1"/>
  <c r="M2294" i="1"/>
  <c r="I2294" i="1"/>
  <c r="E2291" i="1"/>
  <c r="E2290" i="1"/>
  <c r="E2289" i="1"/>
  <c r="G2283" i="1"/>
  <c r="E2283" i="1"/>
  <c r="O2281" i="1"/>
  <c r="M2281" i="1"/>
  <c r="K2281" i="1"/>
  <c r="I2281" i="1"/>
  <c r="G2281" i="1"/>
  <c r="E2281" i="1"/>
  <c r="C2281" i="1"/>
  <c r="Q2280" i="1"/>
  <c r="Q2279" i="1"/>
  <c r="O2277" i="1"/>
  <c r="M2277" i="1"/>
  <c r="K2277" i="1"/>
  <c r="K2283" i="1" s="1"/>
  <c r="I2277" i="1"/>
  <c r="G2277" i="1"/>
  <c r="E2277" i="1"/>
  <c r="C2277" i="1"/>
  <c r="Q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O2257" i="1"/>
  <c r="M2257" i="1"/>
  <c r="K2257" i="1"/>
  <c r="I2257" i="1"/>
  <c r="G2257" i="1"/>
  <c r="E2257" i="1"/>
  <c r="C2257" i="1"/>
  <c r="Q2256" i="1"/>
  <c r="Q2255" i="1"/>
  <c r="Q2254" i="1"/>
  <c r="Q2253" i="1"/>
  <c r="Q2252" i="1"/>
  <c r="Q2251" i="1"/>
  <c r="Q2250" i="1"/>
  <c r="Q2257" i="1" s="1"/>
  <c r="Q2249" i="1"/>
  <c r="Q2248" i="1"/>
  <c r="O2245" i="1"/>
  <c r="M2245" i="1"/>
  <c r="K2245" i="1"/>
  <c r="I2245" i="1"/>
  <c r="I2283" i="1" s="1"/>
  <c r="G2245" i="1"/>
  <c r="E2245" i="1"/>
  <c r="C2245" i="1"/>
  <c r="C2283" i="1" s="1"/>
  <c r="Q2244" i="1"/>
  <c r="Q2243" i="1"/>
  <c r="Q2242" i="1"/>
  <c r="Q2241" i="1"/>
  <c r="Q2240" i="1"/>
  <c r="Q2239" i="1"/>
  <c r="Q2238" i="1"/>
  <c r="Q2237" i="1"/>
  <c r="Q2234" i="1"/>
  <c r="O2234" i="1"/>
  <c r="M2234" i="1"/>
  <c r="Q2233" i="1"/>
  <c r="O2233" i="1"/>
  <c r="M2233" i="1"/>
  <c r="K2233" i="1"/>
  <c r="G2233" i="1"/>
  <c r="E2233" i="1"/>
  <c r="C2233" i="1"/>
  <c r="M2232" i="1"/>
  <c r="I2232" i="1"/>
  <c r="E2229" i="1"/>
  <c r="E2228" i="1"/>
  <c r="E2227" i="1"/>
  <c r="C2208" i="1"/>
  <c r="O2206" i="1"/>
  <c r="O2208" i="1" s="1"/>
  <c r="M2206" i="1"/>
  <c r="K2206" i="1"/>
  <c r="I2206" i="1"/>
  <c r="G2206" i="1"/>
  <c r="E2206" i="1"/>
  <c r="C2206" i="1"/>
  <c r="Q2205" i="1"/>
  <c r="Q2204" i="1"/>
  <c r="Q2203" i="1"/>
  <c r="Q2202" i="1"/>
  <c r="Q2201" i="1"/>
  <c r="Q2200" i="1"/>
  <c r="Q2199" i="1"/>
  <c r="Q2198" i="1"/>
  <c r="Q2197" i="1"/>
  <c r="Q2196" i="1"/>
  <c r="O2193" i="1"/>
  <c r="M2193" i="1"/>
  <c r="M2208" i="1" s="1"/>
  <c r="K2193" i="1"/>
  <c r="I2193" i="1"/>
  <c r="G2193" i="1"/>
  <c r="E2193" i="1"/>
  <c r="C2193" i="1"/>
  <c r="Q2192" i="1"/>
  <c r="Q2191" i="1"/>
  <c r="Q2190" i="1"/>
  <c r="Q2189" i="1"/>
  <c r="Q2188" i="1"/>
  <c r="Q2187" i="1"/>
  <c r="Q2186" i="1"/>
  <c r="O2183" i="1"/>
  <c r="M2183" i="1"/>
  <c r="K2183" i="1"/>
  <c r="K2208" i="1" s="1"/>
  <c r="I2183" i="1"/>
  <c r="I2208" i="1" s="1"/>
  <c r="G2183" i="1"/>
  <c r="G2208" i="1" s="1"/>
  <c r="E2183" i="1"/>
  <c r="E2208" i="1" s="1"/>
  <c r="C2183" i="1"/>
  <c r="Q2182" i="1"/>
  <c r="Q2181" i="1"/>
  <c r="Q2180" i="1"/>
  <c r="Q2179" i="1"/>
  <c r="Q2178" i="1"/>
  <c r="Q2177" i="1"/>
  <c r="Q2176" i="1"/>
  <c r="Q2175" i="1"/>
  <c r="Q2183" i="1" s="1"/>
  <c r="Q2172" i="1"/>
  <c r="O2172" i="1"/>
  <c r="M2172" i="1"/>
  <c r="Q2171" i="1"/>
  <c r="O2171" i="1"/>
  <c r="M2171" i="1"/>
  <c r="K2171" i="1"/>
  <c r="G2171" i="1"/>
  <c r="E2171" i="1"/>
  <c r="C2171" i="1"/>
  <c r="M2170" i="1"/>
  <c r="I2170" i="1"/>
  <c r="E2167" i="1"/>
  <c r="E2166" i="1"/>
  <c r="E2165" i="1"/>
  <c r="O2135" i="1"/>
  <c r="M2135" i="1"/>
  <c r="K2135" i="1"/>
  <c r="I2135" i="1"/>
  <c r="I2137" i="1" s="1"/>
  <c r="G2135" i="1"/>
  <c r="E2135" i="1"/>
  <c r="C2135" i="1"/>
  <c r="Q2134" i="1"/>
  <c r="Q2133" i="1"/>
  <c r="Q2132" i="1"/>
  <c r="Q2131" i="1"/>
  <c r="Q2130" i="1"/>
  <c r="O2127" i="1"/>
  <c r="M2127" i="1"/>
  <c r="K2127" i="1"/>
  <c r="I2127" i="1"/>
  <c r="G2127" i="1"/>
  <c r="E2127" i="1"/>
  <c r="C2127" i="1"/>
  <c r="Q2126" i="1"/>
  <c r="Q2125" i="1"/>
  <c r="Q2124" i="1"/>
  <c r="Q2123" i="1"/>
  <c r="O2120" i="1"/>
  <c r="O2137" i="1" s="1"/>
  <c r="K2120" i="1"/>
  <c r="K2137" i="1" s="1"/>
  <c r="I2120" i="1"/>
  <c r="G2120" i="1"/>
  <c r="G2137" i="1" s="1"/>
  <c r="E2120" i="1"/>
  <c r="E2137" i="1" s="1"/>
  <c r="C2120" i="1"/>
  <c r="M2119" i="1"/>
  <c r="Q2119" i="1" s="1"/>
  <c r="Q2118" i="1"/>
  <c r="Q2117" i="1"/>
  <c r="Q2116" i="1"/>
  <c r="M2116" i="1"/>
  <c r="Q2115" i="1"/>
  <c r="Q2114" i="1"/>
  <c r="Q2113" i="1"/>
  <c r="Q2112" i="1"/>
  <c r="Q2120" i="1" s="1"/>
  <c r="M2112" i="1"/>
  <c r="M2120" i="1" s="1"/>
  <c r="M2137" i="1" s="1"/>
  <c r="Q2109" i="1"/>
  <c r="O2109" i="1"/>
  <c r="M2109" i="1"/>
  <c r="Q2108" i="1"/>
  <c r="O2108" i="1"/>
  <c r="M2108" i="1"/>
  <c r="K2108" i="1"/>
  <c r="G2108" i="1"/>
  <c r="E2108" i="1"/>
  <c r="C2108" i="1"/>
  <c r="M2107" i="1"/>
  <c r="I2107" i="1"/>
  <c r="E2104" i="1"/>
  <c r="E2103" i="1"/>
  <c r="E2102" i="1"/>
  <c r="O2070" i="1"/>
  <c r="E2070" i="1"/>
  <c r="C2070" i="1"/>
  <c r="O2068" i="1"/>
  <c r="M2068" i="1"/>
  <c r="M2070" i="1" s="1"/>
  <c r="K2068" i="1"/>
  <c r="I2068" i="1"/>
  <c r="G2068" i="1"/>
  <c r="E2068" i="1"/>
  <c r="C2068" i="1"/>
  <c r="Q2067" i="1"/>
  <c r="Q2068" i="1" s="1"/>
  <c r="Q2066" i="1"/>
  <c r="O2064" i="1"/>
  <c r="M2064" i="1"/>
  <c r="K2064" i="1"/>
  <c r="I2064" i="1"/>
  <c r="G2064" i="1"/>
  <c r="E2064" i="1"/>
  <c r="C2064" i="1"/>
  <c r="Q2063" i="1"/>
  <c r="Q2062" i="1"/>
  <c r="Q2061" i="1"/>
  <c r="Q2060" i="1"/>
  <c r="Q2059" i="1"/>
  <c r="Q2064" i="1" s="1"/>
  <c r="O2056" i="1"/>
  <c r="M2056" i="1"/>
  <c r="K2056" i="1"/>
  <c r="K2070" i="1" s="1"/>
  <c r="I2056" i="1"/>
  <c r="G2056" i="1"/>
  <c r="G2070" i="1" s="1"/>
  <c r="E2056" i="1"/>
  <c r="C2056" i="1"/>
  <c r="Q2055" i="1"/>
  <c r="Q2054" i="1"/>
  <c r="Q2053" i="1"/>
  <c r="Q2052" i="1"/>
  <c r="Q2051" i="1"/>
  <c r="Q2050" i="1"/>
  <c r="Q2049" i="1"/>
  <c r="Q2046" i="1"/>
  <c r="O2046" i="1"/>
  <c r="M2046" i="1"/>
  <c r="Q2045" i="1"/>
  <c r="O2045" i="1"/>
  <c r="M2045" i="1"/>
  <c r="K2045" i="1"/>
  <c r="G2045" i="1"/>
  <c r="E2045" i="1"/>
  <c r="C2045" i="1"/>
  <c r="M2044" i="1"/>
  <c r="I2044" i="1"/>
  <c r="E2041" i="1"/>
  <c r="E2040" i="1"/>
  <c r="E2039" i="1"/>
  <c r="M1998" i="1"/>
  <c r="Q1995" i="1"/>
  <c r="O1995" i="1"/>
  <c r="M1995" i="1"/>
  <c r="K1995" i="1"/>
  <c r="I1995" i="1"/>
  <c r="G1995" i="1"/>
  <c r="E1995" i="1"/>
  <c r="C1995" i="1"/>
  <c r="Q1994" i="1"/>
  <c r="Q1991" i="1"/>
  <c r="O1991" i="1"/>
  <c r="M1991" i="1"/>
  <c r="K1991" i="1"/>
  <c r="I1991" i="1"/>
  <c r="G1991" i="1"/>
  <c r="E1991" i="1"/>
  <c r="C1991" i="1"/>
  <c r="Q1990" i="1"/>
  <c r="Q1987" i="1"/>
  <c r="O1987" i="1"/>
  <c r="M1987" i="1"/>
  <c r="K1987" i="1"/>
  <c r="I1987" i="1"/>
  <c r="G1987" i="1"/>
  <c r="E1987" i="1"/>
  <c r="C1987" i="1"/>
  <c r="Q1986" i="1"/>
  <c r="Q1985" i="1"/>
  <c r="Q1983" i="1"/>
  <c r="O1983" i="1"/>
  <c r="M1983" i="1"/>
  <c r="Q1982" i="1"/>
  <c r="O1982" i="1"/>
  <c r="M1982" i="1"/>
  <c r="K1982" i="1"/>
  <c r="G1982" i="1"/>
  <c r="E1982" i="1"/>
  <c r="C1982" i="1"/>
  <c r="M1981" i="1"/>
  <c r="I1981" i="1"/>
  <c r="E1978" i="1"/>
  <c r="E1977" i="1"/>
  <c r="E1976" i="1"/>
  <c r="O1975" i="1"/>
  <c r="M1975" i="1"/>
  <c r="K1975" i="1"/>
  <c r="I1975" i="1"/>
  <c r="G1975" i="1"/>
  <c r="E1975" i="1"/>
  <c r="C1975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O1948" i="1"/>
  <c r="M1948" i="1"/>
  <c r="K1948" i="1"/>
  <c r="K1998" i="1" s="1"/>
  <c r="I1948" i="1"/>
  <c r="G1948" i="1"/>
  <c r="E1948" i="1"/>
  <c r="C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O1930" i="1"/>
  <c r="O1998" i="1" s="1"/>
  <c r="M1930" i="1"/>
  <c r="K1930" i="1"/>
  <c r="I1930" i="1"/>
  <c r="I1998" i="1" s="1"/>
  <c r="G1930" i="1"/>
  <c r="G1998" i="1" s="1"/>
  <c r="E1930" i="1"/>
  <c r="C1930" i="1"/>
  <c r="C1998" i="1" s="1"/>
  <c r="Q1929" i="1"/>
  <c r="Q1928" i="1"/>
  <c r="Q1927" i="1"/>
  <c r="Q1926" i="1"/>
  <c r="Q1925" i="1"/>
  <c r="Q1924" i="1"/>
  <c r="Q1923" i="1"/>
  <c r="Q1922" i="1"/>
  <c r="Q1921" i="1"/>
  <c r="Q1930" i="1" s="1"/>
  <c r="Q1918" i="1"/>
  <c r="O1918" i="1"/>
  <c r="M1918" i="1"/>
  <c r="Q1917" i="1"/>
  <c r="O1917" i="1"/>
  <c r="M1917" i="1"/>
  <c r="K1917" i="1"/>
  <c r="G1917" i="1"/>
  <c r="E1917" i="1"/>
  <c r="C1917" i="1"/>
  <c r="M1916" i="1"/>
  <c r="I1916" i="1"/>
  <c r="E1913" i="1"/>
  <c r="E1912" i="1"/>
  <c r="E1911" i="1"/>
  <c r="C1861" i="1"/>
  <c r="Q1859" i="1"/>
  <c r="O1859" i="1"/>
  <c r="M1859" i="1"/>
  <c r="K1859" i="1"/>
  <c r="I1859" i="1"/>
  <c r="G1859" i="1"/>
  <c r="E1859" i="1"/>
  <c r="C1859" i="1"/>
  <c r="Q1858" i="1"/>
  <c r="Q1857" i="1"/>
  <c r="Q1855" i="1"/>
  <c r="O1855" i="1"/>
  <c r="M1855" i="1"/>
  <c r="Q1854" i="1"/>
  <c r="O1854" i="1"/>
  <c r="M1854" i="1"/>
  <c r="K1854" i="1"/>
  <c r="G1854" i="1"/>
  <c r="E1854" i="1"/>
  <c r="C1854" i="1"/>
  <c r="M1853" i="1"/>
  <c r="I1853" i="1"/>
  <c r="E1850" i="1"/>
  <c r="E1849" i="1"/>
  <c r="E1848" i="1"/>
  <c r="O1843" i="1"/>
  <c r="M1843" i="1"/>
  <c r="K1843" i="1"/>
  <c r="I1843" i="1"/>
  <c r="G1843" i="1"/>
  <c r="E1843" i="1"/>
  <c r="C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O1821" i="1"/>
  <c r="M1821" i="1"/>
  <c r="M1861" i="1" s="1"/>
  <c r="K1821" i="1"/>
  <c r="I1821" i="1"/>
  <c r="I1861" i="1" s="1"/>
  <c r="G1821" i="1"/>
  <c r="E1821" i="1"/>
  <c r="C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21" i="1" s="1"/>
  <c r="M1805" i="1"/>
  <c r="K1805" i="1"/>
  <c r="I1805" i="1"/>
  <c r="G1805" i="1"/>
  <c r="G1861" i="1" s="1"/>
  <c r="E1805" i="1"/>
  <c r="E1861" i="1" s="1"/>
  <c r="C1805" i="1"/>
  <c r="Q1804" i="1"/>
  <c r="Q1803" i="1"/>
  <c r="Q1802" i="1"/>
  <c r="Q1801" i="1"/>
  <c r="Q1800" i="1"/>
  <c r="Q1799" i="1"/>
  <c r="Q1798" i="1"/>
  <c r="Q1797" i="1"/>
  <c r="Q1796" i="1"/>
  <c r="Q1795" i="1"/>
  <c r="Q1805" i="1" s="1"/>
  <c r="O1795" i="1"/>
  <c r="O1805" i="1" s="1"/>
  <c r="O1861" i="1" s="1"/>
  <c r="Q1792" i="1"/>
  <c r="O1792" i="1"/>
  <c r="M1792" i="1"/>
  <c r="Q1791" i="1"/>
  <c r="O1791" i="1"/>
  <c r="M1791" i="1"/>
  <c r="K1791" i="1"/>
  <c r="G1791" i="1"/>
  <c r="E1791" i="1"/>
  <c r="C1791" i="1"/>
  <c r="M1790" i="1"/>
  <c r="I1790" i="1"/>
  <c r="E1787" i="1"/>
  <c r="E1786" i="1"/>
  <c r="E1785" i="1"/>
  <c r="G1776" i="1"/>
  <c r="Q1774" i="1"/>
  <c r="O1774" i="1"/>
  <c r="M1774" i="1"/>
  <c r="K1774" i="1"/>
  <c r="I1774" i="1"/>
  <c r="G1774" i="1"/>
  <c r="E1774" i="1"/>
  <c r="C1774" i="1"/>
  <c r="Q1772" i="1"/>
  <c r="O1770" i="1"/>
  <c r="M1770" i="1"/>
  <c r="K1770" i="1"/>
  <c r="I1770" i="1"/>
  <c r="G1770" i="1"/>
  <c r="E1770" i="1"/>
  <c r="C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O1752" i="1"/>
  <c r="M1752" i="1"/>
  <c r="K1752" i="1"/>
  <c r="I1752" i="1"/>
  <c r="G1752" i="1"/>
  <c r="E1752" i="1"/>
  <c r="C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O1737" i="1"/>
  <c r="O1776" i="1" s="1"/>
  <c r="M1737" i="1"/>
  <c r="M1776" i="1" s="1"/>
  <c r="K1737" i="1"/>
  <c r="K1776" i="1" s="1"/>
  <c r="I1737" i="1"/>
  <c r="I1776" i="1" s="1"/>
  <c r="G1737" i="1"/>
  <c r="E1737" i="1"/>
  <c r="E1776" i="1" s="1"/>
  <c r="C1737" i="1"/>
  <c r="C1776" i="1" s="1"/>
  <c r="Q1736" i="1"/>
  <c r="Q1735" i="1"/>
  <c r="Q1734" i="1"/>
  <c r="Q1733" i="1"/>
  <c r="Q1732" i="1"/>
  <c r="Q1737" i="1" s="1"/>
  <c r="Q1731" i="1"/>
  <c r="Q1730" i="1"/>
  <c r="Q1729" i="1"/>
  <c r="Q1728" i="1"/>
  <c r="Q1725" i="1"/>
  <c r="O1725" i="1"/>
  <c r="M1725" i="1"/>
  <c r="Q1724" i="1"/>
  <c r="O1724" i="1"/>
  <c r="M1724" i="1"/>
  <c r="K1724" i="1"/>
  <c r="G1724" i="1"/>
  <c r="E1724" i="1"/>
  <c r="C1724" i="1"/>
  <c r="M1723" i="1"/>
  <c r="I1723" i="1"/>
  <c r="E1720" i="1"/>
  <c r="E1719" i="1"/>
  <c r="E1718" i="1"/>
  <c r="Q1701" i="1"/>
  <c r="O1701" i="1"/>
  <c r="M1701" i="1"/>
  <c r="K1701" i="1"/>
  <c r="I1701" i="1"/>
  <c r="G1701" i="1"/>
  <c r="E1701" i="1"/>
  <c r="C1701" i="1"/>
  <c r="Q1700" i="1"/>
  <c r="Q1699" i="1"/>
  <c r="O1697" i="1"/>
  <c r="M1697" i="1"/>
  <c r="K1697" i="1"/>
  <c r="I1697" i="1"/>
  <c r="G1697" i="1"/>
  <c r="E1697" i="1"/>
  <c r="C1697" i="1"/>
  <c r="Q1696" i="1"/>
  <c r="Q1695" i="1"/>
  <c r="Q1694" i="1"/>
  <c r="Q1693" i="1"/>
  <c r="Q1692" i="1"/>
  <c r="Q1691" i="1"/>
  <c r="Q1690" i="1"/>
  <c r="Q1689" i="1"/>
  <c r="Q1688" i="1"/>
  <c r="Q1687" i="1"/>
  <c r="Q1686" i="1"/>
  <c r="Q1697" i="1" s="1"/>
  <c r="Q1685" i="1"/>
  <c r="Q1684" i="1"/>
  <c r="Q1683" i="1"/>
  <c r="O1680" i="1"/>
  <c r="M1680" i="1"/>
  <c r="K1680" i="1"/>
  <c r="I1680" i="1"/>
  <c r="G1680" i="1"/>
  <c r="E1680" i="1"/>
  <c r="C1680" i="1"/>
  <c r="Q1679" i="1"/>
  <c r="Q1678" i="1"/>
  <c r="Q1677" i="1"/>
  <c r="Q1676" i="1"/>
  <c r="Q1675" i="1"/>
  <c r="Q1674" i="1"/>
  <c r="O1671" i="1"/>
  <c r="O1703" i="1" s="1"/>
  <c r="M1671" i="1"/>
  <c r="K1671" i="1"/>
  <c r="K1703" i="1" s="1"/>
  <c r="I1671" i="1"/>
  <c r="I1703" i="1" s="1"/>
  <c r="G1671" i="1"/>
  <c r="G1703" i="1" s="1"/>
  <c r="E1671" i="1"/>
  <c r="C1671" i="1"/>
  <c r="C1703" i="1" s="1"/>
  <c r="Q1670" i="1"/>
  <c r="Q1669" i="1"/>
  <c r="Q1668" i="1"/>
  <c r="Q1667" i="1"/>
  <c r="Q1666" i="1"/>
  <c r="Q1665" i="1"/>
  <c r="Q1664" i="1"/>
  <c r="Q1671" i="1" s="1"/>
  <c r="Q1661" i="1"/>
  <c r="O1661" i="1"/>
  <c r="M1661" i="1"/>
  <c r="Q1660" i="1"/>
  <c r="O1660" i="1"/>
  <c r="M1660" i="1"/>
  <c r="K1660" i="1"/>
  <c r="G1660" i="1"/>
  <c r="E1660" i="1"/>
  <c r="C1660" i="1"/>
  <c r="M1659" i="1"/>
  <c r="I1659" i="1"/>
  <c r="E1656" i="1"/>
  <c r="E1655" i="1"/>
  <c r="E1654" i="1"/>
  <c r="M1608" i="1"/>
  <c r="K1608" i="1"/>
  <c r="I1608" i="1"/>
  <c r="O1606" i="1"/>
  <c r="O1608" i="1" s="1"/>
  <c r="M1606" i="1"/>
  <c r="K1606" i="1"/>
  <c r="I1606" i="1"/>
  <c r="G1606" i="1"/>
  <c r="G1608" i="1" s="1"/>
  <c r="E1606" i="1"/>
  <c r="E1608" i="1" s="1"/>
  <c r="C1606" i="1"/>
  <c r="C1608" i="1" s="1"/>
  <c r="Q1605" i="1"/>
  <c r="Q1604" i="1"/>
  <c r="Q1603" i="1"/>
  <c r="Q1602" i="1"/>
  <c r="Q1601" i="1"/>
  <c r="Q1606" i="1" s="1"/>
  <c r="Q1608" i="1" s="1"/>
  <c r="Q1600" i="1"/>
  <c r="Q1597" i="1"/>
  <c r="O1597" i="1"/>
  <c r="M1597" i="1"/>
  <c r="Q1596" i="1"/>
  <c r="O1596" i="1"/>
  <c r="M1596" i="1"/>
  <c r="K1596" i="1"/>
  <c r="G1596" i="1"/>
  <c r="E1596" i="1"/>
  <c r="C1596" i="1"/>
  <c r="M1595" i="1"/>
  <c r="I1595" i="1"/>
  <c r="E1592" i="1"/>
  <c r="E1591" i="1"/>
  <c r="E1590" i="1"/>
  <c r="G1589" i="1"/>
  <c r="O1587" i="1"/>
  <c r="M1587" i="1"/>
  <c r="K1587" i="1"/>
  <c r="I1587" i="1"/>
  <c r="G1587" i="1"/>
  <c r="E1587" i="1"/>
  <c r="C1587" i="1"/>
  <c r="Q1586" i="1"/>
  <c r="Q1585" i="1"/>
  <c r="Q1587" i="1" s="1"/>
  <c r="O1583" i="1"/>
  <c r="O1589" i="1" s="1"/>
  <c r="M1583" i="1"/>
  <c r="K1583" i="1"/>
  <c r="K1589" i="1" s="1"/>
  <c r="I1583" i="1"/>
  <c r="G1583" i="1"/>
  <c r="E1583" i="1"/>
  <c r="C1583" i="1"/>
  <c r="C1589" i="1" s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O1561" i="1"/>
  <c r="M1561" i="1"/>
  <c r="K1561" i="1"/>
  <c r="I1561" i="1"/>
  <c r="G1561" i="1"/>
  <c r="E1561" i="1"/>
  <c r="C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O1544" i="1"/>
  <c r="M1544" i="1"/>
  <c r="M1589" i="1" s="1"/>
  <c r="K1544" i="1"/>
  <c r="I1544" i="1"/>
  <c r="G1544" i="1"/>
  <c r="E1544" i="1"/>
  <c r="E1589" i="1" s="1"/>
  <c r="C1544" i="1"/>
  <c r="Q1543" i="1"/>
  <c r="Q1542" i="1"/>
  <c r="Q1541" i="1"/>
  <c r="Q1540" i="1"/>
  <c r="Q1539" i="1"/>
  <c r="Q1538" i="1"/>
  <c r="Q1537" i="1"/>
  <c r="Q1536" i="1"/>
  <c r="Q1535" i="1"/>
  <c r="Q1532" i="1"/>
  <c r="O1532" i="1"/>
  <c r="M1532" i="1"/>
  <c r="Q1531" i="1"/>
  <c r="O1531" i="1"/>
  <c r="M1531" i="1"/>
  <c r="K1531" i="1"/>
  <c r="G1531" i="1"/>
  <c r="E1531" i="1"/>
  <c r="C1531" i="1"/>
  <c r="M1530" i="1"/>
  <c r="I1530" i="1"/>
  <c r="E1527" i="1"/>
  <c r="E1526" i="1"/>
  <c r="E1525" i="1"/>
  <c r="O1494" i="1"/>
  <c r="C1494" i="1"/>
  <c r="Q1492" i="1"/>
  <c r="O1492" i="1"/>
  <c r="M1492" i="1"/>
  <c r="K1492" i="1"/>
  <c r="I1492" i="1"/>
  <c r="G1492" i="1"/>
  <c r="E1492" i="1"/>
  <c r="C1492" i="1"/>
  <c r="Q1490" i="1"/>
  <c r="O1488" i="1"/>
  <c r="M1488" i="1"/>
  <c r="K1488" i="1"/>
  <c r="I1488" i="1"/>
  <c r="G1488" i="1"/>
  <c r="E1488" i="1"/>
  <c r="C1488" i="1"/>
  <c r="Q1487" i="1"/>
  <c r="Q1486" i="1"/>
  <c r="Q1485" i="1"/>
  <c r="Q1484" i="1"/>
  <c r="Q1483" i="1"/>
  <c r="Q1488" i="1" s="1"/>
  <c r="Q1482" i="1"/>
  <c r="Q1481" i="1"/>
  <c r="O1478" i="1"/>
  <c r="M1478" i="1"/>
  <c r="M1494" i="1" s="1"/>
  <c r="K1478" i="1"/>
  <c r="K1494" i="1" s="1"/>
  <c r="I1478" i="1"/>
  <c r="I1494" i="1" s="1"/>
  <c r="G1478" i="1"/>
  <c r="E1478" i="1"/>
  <c r="E1494" i="1" s="1"/>
  <c r="C1478" i="1"/>
  <c r="Q1477" i="1"/>
  <c r="Q1476" i="1"/>
  <c r="Q1475" i="1"/>
  <c r="Q1474" i="1"/>
  <c r="Q1473" i="1"/>
  <c r="Q1472" i="1"/>
  <c r="O1469" i="1"/>
  <c r="M1469" i="1"/>
  <c r="K1469" i="1"/>
  <c r="I1469" i="1"/>
  <c r="G1469" i="1"/>
  <c r="E1469" i="1"/>
  <c r="C1469" i="1"/>
  <c r="Q1468" i="1"/>
  <c r="Q1467" i="1"/>
  <c r="Q1466" i="1"/>
  <c r="Q1465" i="1"/>
  <c r="Q1464" i="1"/>
  <c r="Q1463" i="1"/>
  <c r="Q1462" i="1"/>
  <c r="Q1461" i="1"/>
  <c r="Q1460" i="1"/>
  <c r="Q1459" i="1"/>
  <c r="Q1469" i="1" s="1"/>
  <c r="Q1456" i="1"/>
  <c r="O1456" i="1"/>
  <c r="M1456" i="1"/>
  <c r="Q1455" i="1"/>
  <c r="O1455" i="1"/>
  <c r="M1455" i="1"/>
  <c r="K1455" i="1"/>
  <c r="G1455" i="1"/>
  <c r="E1455" i="1"/>
  <c r="C1455" i="1"/>
  <c r="M1454" i="1"/>
  <c r="I1454" i="1"/>
  <c r="E1451" i="1"/>
  <c r="E1450" i="1"/>
  <c r="E1449" i="1"/>
  <c r="G1447" i="1"/>
  <c r="E1447" i="1"/>
  <c r="O1446" i="1"/>
  <c r="M1446" i="1"/>
  <c r="K1446" i="1"/>
  <c r="I1446" i="1"/>
  <c r="G1446" i="1"/>
  <c r="E1446" i="1"/>
  <c r="C1446" i="1"/>
  <c r="Q1445" i="1"/>
  <c r="Q1444" i="1"/>
  <c r="Q1446" i="1" s="1"/>
  <c r="O1442" i="1"/>
  <c r="M1442" i="1"/>
  <c r="K1442" i="1"/>
  <c r="I1442" i="1"/>
  <c r="G1442" i="1"/>
  <c r="E1442" i="1"/>
  <c r="C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O1418" i="1"/>
  <c r="M1418" i="1"/>
  <c r="K1418" i="1"/>
  <c r="K1447" i="1" s="1"/>
  <c r="I1418" i="1"/>
  <c r="G1418" i="1"/>
  <c r="E1418" i="1"/>
  <c r="C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O1402" i="1"/>
  <c r="O1447" i="1" s="1"/>
  <c r="M1402" i="1"/>
  <c r="M1447" i="1" s="1"/>
  <c r="K1402" i="1"/>
  <c r="I1402" i="1"/>
  <c r="I1447" i="1" s="1"/>
  <c r="G1402" i="1"/>
  <c r="E1402" i="1"/>
  <c r="C1402" i="1"/>
  <c r="C1447" i="1" s="1"/>
  <c r="Q1401" i="1"/>
  <c r="Q1400" i="1"/>
  <c r="Q1399" i="1"/>
  <c r="Q1398" i="1"/>
  <c r="Q1397" i="1"/>
  <c r="Q1396" i="1"/>
  <c r="Q1395" i="1"/>
  <c r="Q1394" i="1"/>
  <c r="Q1393" i="1"/>
  <c r="Q1392" i="1"/>
  <c r="Q1402" i="1" s="1"/>
  <c r="Q1389" i="1"/>
  <c r="O1389" i="1"/>
  <c r="M1389" i="1"/>
  <c r="Q1388" i="1"/>
  <c r="O1388" i="1"/>
  <c r="M1388" i="1"/>
  <c r="K1388" i="1"/>
  <c r="G1388" i="1"/>
  <c r="E1388" i="1"/>
  <c r="C1388" i="1"/>
  <c r="M1387" i="1"/>
  <c r="I1387" i="1"/>
  <c r="E1384" i="1"/>
  <c r="E1383" i="1"/>
  <c r="E1382" i="1"/>
  <c r="O1353" i="1"/>
  <c r="M1353" i="1"/>
  <c r="K1353" i="1"/>
  <c r="I1353" i="1"/>
  <c r="G1353" i="1"/>
  <c r="E1353" i="1"/>
  <c r="C1353" i="1"/>
  <c r="Q1352" i="1"/>
  <c r="Q1351" i="1"/>
  <c r="Q1350" i="1"/>
  <c r="Q1349" i="1"/>
  <c r="Q1348" i="1"/>
  <c r="Q1347" i="1"/>
  <c r="Q1344" i="1"/>
  <c r="O1344" i="1"/>
  <c r="O1355" i="1" s="1"/>
  <c r="M1344" i="1"/>
  <c r="M1355" i="1" s="1"/>
  <c r="K1344" i="1"/>
  <c r="I1344" i="1"/>
  <c r="I1355" i="1" s="1"/>
  <c r="G1344" i="1"/>
  <c r="E1344" i="1"/>
  <c r="E1355" i="1" s="1"/>
  <c r="C1344" i="1"/>
  <c r="C1355" i="1" s="1"/>
  <c r="Q1343" i="1"/>
  <c r="Q1342" i="1"/>
  <c r="Q1341" i="1"/>
  <c r="Q1340" i="1"/>
  <c r="O1337" i="1"/>
  <c r="M1337" i="1"/>
  <c r="K1337" i="1"/>
  <c r="I1337" i="1"/>
  <c r="G1337" i="1"/>
  <c r="G1355" i="1" s="1"/>
  <c r="E1337" i="1"/>
  <c r="C1337" i="1"/>
  <c r="Q1336" i="1"/>
  <c r="Q1335" i="1"/>
  <c r="Q1334" i="1"/>
  <c r="Q1333" i="1"/>
  <c r="Q1332" i="1"/>
  <c r="Q1331" i="1"/>
  <c r="Q1330" i="1"/>
  <c r="Q1329" i="1"/>
  <c r="Q1326" i="1"/>
  <c r="O1326" i="1"/>
  <c r="M1326" i="1"/>
  <c r="Q1325" i="1"/>
  <c r="O1325" i="1"/>
  <c r="M1325" i="1"/>
  <c r="K1325" i="1"/>
  <c r="G1325" i="1"/>
  <c r="E1325" i="1"/>
  <c r="C1325" i="1"/>
  <c r="M1324" i="1"/>
  <c r="I1324" i="1"/>
  <c r="E1321" i="1"/>
  <c r="E1320" i="1"/>
  <c r="E1319" i="1"/>
  <c r="I1297" i="1"/>
  <c r="O1295" i="1"/>
  <c r="M1295" i="1"/>
  <c r="K1295" i="1"/>
  <c r="I1295" i="1"/>
  <c r="G1295" i="1"/>
  <c r="E1295" i="1"/>
  <c r="C1295" i="1"/>
  <c r="Q1294" i="1"/>
  <c r="Q1293" i="1"/>
  <c r="O1291" i="1"/>
  <c r="M1291" i="1"/>
  <c r="K1291" i="1"/>
  <c r="I1291" i="1"/>
  <c r="G1291" i="1"/>
  <c r="E1291" i="1"/>
  <c r="C1291" i="1"/>
  <c r="Q1290" i="1"/>
  <c r="Q1289" i="1"/>
  <c r="Q1288" i="1"/>
  <c r="Q1287" i="1"/>
  <c r="Q1286" i="1"/>
  <c r="Q1285" i="1"/>
  <c r="Q1284" i="1"/>
  <c r="Q1283" i="1"/>
  <c r="O1280" i="1"/>
  <c r="M1280" i="1"/>
  <c r="K1280" i="1"/>
  <c r="I1280" i="1"/>
  <c r="G1280" i="1"/>
  <c r="E1280" i="1"/>
  <c r="C1280" i="1"/>
  <c r="Q1279" i="1"/>
  <c r="Q1278" i="1"/>
  <c r="Q1277" i="1"/>
  <c r="Q1276" i="1"/>
  <c r="Q1280" i="1" s="1"/>
  <c r="O1273" i="1"/>
  <c r="O1297" i="1" s="1"/>
  <c r="M1273" i="1"/>
  <c r="M1297" i="1" s="1"/>
  <c r="K1273" i="1"/>
  <c r="I1273" i="1"/>
  <c r="G1273" i="1"/>
  <c r="G1297" i="1" s="1"/>
  <c r="E1273" i="1"/>
  <c r="E1297" i="1" s="1"/>
  <c r="C1273" i="1"/>
  <c r="C1297" i="1" s="1"/>
  <c r="Q1272" i="1"/>
  <c r="Q1271" i="1"/>
  <c r="Q1270" i="1"/>
  <c r="Q1269" i="1"/>
  <c r="Q1268" i="1"/>
  <c r="Q1267" i="1"/>
  <c r="Q1266" i="1"/>
  <c r="Q1265" i="1"/>
  <c r="Q1264" i="1"/>
  <c r="Q1261" i="1"/>
  <c r="O1261" i="1"/>
  <c r="M1261" i="1"/>
  <c r="Q1260" i="1"/>
  <c r="O1260" i="1"/>
  <c r="M1260" i="1"/>
  <c r="K1260" i="1"/>
  <c r="G1260" i="1"/>
  <c r="E1260" i="1"/>
  <c r="C1260" i="1"/>
  <c r="M1259" i="1"/>
  <c r="I1259" i="1"/>
  <c r="E1256" i="1"/>
  <c r="E1255" i="1"/>
  <c r="E1254" i="1"/>
  <c r="O1240" i="1"/>
  <c r="C1240" i="1"/>
  <c r="Q1238" i="1"/>
  <c r="O1238" i="1"/>
  <c r="M1238" i="1"/>
  <c r="K1238" i="1"/>
  <c r="I1238" i="1"/>
  <c r="G1238" i="1"/>
  <c r="E1238" i="1"/>
  <c r="C1238" i="1"/>
  <c r="Q1237" i="1"/>
  <c r="Q1236" i="1"/>
  <c r="O1234" i="1"/>
  <c r="M1234" i="1"/>
  <c r="K1234" i="1"/>
  <c r="I1234" i="1"/>
  <c r="G1234" i="1"/>
  <c r="E1234" i="1"/>
  <c r="C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O1218" i="1"/>
  <c r="M1218" i="1"/>
  <c r="M1240" i="1" s="1"/>
  <c r="K1218" i="1"/>
  <c r="I1218" i="1"/>
  <c r="I1240" i="1" s="1"/>
  <c r="G1218" i="1"/>
  <c r="E1218" i="1"/>
  <c r="C1218" i="1"/>
  <c r="Q1217" i="1"/>
  <c r="Q1216" i="1"/>
  <c r="Q1215" i="1"/>
  <c r="Q1214" i="1"/>
  <c r="Q1213" i="1"/>
  <c r="Q1218" i="1" s="1"/>
  <c r="Q1212" i="1"/>
  <c r="Q1211" i="1"/>
  <c r="Q1210" i="1"/>
  <c r="Q1209" i="1"/>
  <c r="Q1208" i="1"/>
  <c r="O1205" i="1"/>
  <c r="M1205" i="1"/>
  <c r="K1205" i="1"/>
  <c r="K1240" i="1" s="1"/>
  <c r="I1205" i="1"/>
  <c r="G1205" i="1"/>
  <c r="E1205" i="1"/>
  <c r="E1240" i="1" s="1"/>
  <c r="C1205" i="1"/>
  <c r="Q1204" i="1"/>
  <c r="Q1203" i="1"/>
  <c r="Q1202" i="1"/>
  <c r="Q1201" i="1"/>
  <c r="Q1200" i="1"/>
  <c r="Q1205" i="1" s="1"/>
  <c r="Q1199" i="1"/>
  <c r="Q1198" i="1"/>
  <c r="Q1195" i="1"/>
  <c r="O1195" i="1"/>
  <c r="M1195" i="1"/>
  <c r="Q1194" i="1"/>
  <c r="O1194" i="1"/>
  <c r="M1194" i="1"/>
  <c r="K1194" i="1"/>
  <c r="G1194" i="1"/>
  <c r="E1194" i="1"/>
  <c r="C1194" i="1"/>
  <c r="M1193" i="1"/>
  <c r="I1193" i="1"/>
  <c r="E1190" i="1"/>
  <c r="E1189" i="1"/>
  <c r="E1188" i="1"/>
  <c r="I1138" i="1"/>
  <c r="O1136" i="1"/>
  <c r="M1136" i="1"/>
  <c r="K1136" i="1"/>
  <c r="I1136" i="1"/>
  <c r="G1136" i="1"/>
  <c r="E1136" i="1"/>
  <c r="C1136" i="1"/>
  <c r="Q1135" i="1"/>
  <c r="Q1134" i="1"/>
  <c r="Q1132" i="1"/>
  <c r="O1132" i="1"/>
  <c r="M1132" i="1"/>
  <c r="Q1131" i="1"/>
  <c r="O1131" i="1"/>
  <c r="M1131" i="1"/>
  <c r="K1131" i="1"/>
  <c r="G1131" i="1"/>
  <c r="E1131" i="1"/>
  <c r="C1131" i="1"/>
  <c r="M1130" i="1"/>
  <c r="I1130" i="1"/>
  <c r="E1127" i="1"/>
  <c r="E1126" i="1"/>
  <c r="E1125" i="1"/>
  <c r="O1121" i="1"/>
  <c r="M1121" i="1"/>
  <c r="K1121" i="1"/>
  <c r="I1121" i="1"/>
  <c r="G1121" i="1"/>
  <c r="E1121" i="1"/>
  <c r="C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O1097" i="1"/>
  <c r="M1097" i="1"/>
  <c r="I1097" i="1"/>
  <c r="G1097" i="1"/>
  <c r="E1097" i="1"/>
  <c r="C1097" i="1"/>
  <c r="Q1096" i="1"/>
  <c r="Q1095" i="1"/>
  <c r="K1095" i="1"/>
  <c r="K1097" i="1" s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O1080" i="1"/>
  <c r="O1138" i="1" s="1"/>
  <c r="K1080" i="1"/>
  <c r="K1138" i="1" s="1"/>
  <c r="I1080" i="1"/>
  <c r="G1080" i="1"/>
  <c r="E1080" i="1"/>
  <c r="E1138" i="1" s="1"/>
  <c r="C1080" i="1"/>
  <c r="C1138" i="1" s="1"/>
  <c r="Q1079" i="1"/>
  <c r="Q1078" i="1"/>
  <c r="Q1077" i="1"/>
  <c r="Q1076" i="1"/>
  <c r="Q1075" i="1"/>
  <c r="Q1074" i="1"/>
  <c r="Q1073" i="1"/>
  <c r="Q1072" i="1"/>
  <c r="M1071" i="1"/>
  <c r="Q1068" i="1"/>
  <c r="O1068" i="1"/>
  <c r="M1068" i="1"/>
  <c r="Q1067" i="1"/>
  <c r="O1067" i="1"/>
  <c r="M1067" i="1"/>
  <c r="K1067" i="1"/>
  <c r="G1067" i="1"/>
  <c r="E1067" i="1"/>
  <c r="C1067" i="1"/>
  <c r="M1066" i="1"/>
  <c r="I1066" i="1"/>
  <c r="E1063" i="1"/>
  <c r="E1062" i="1"/>
  <c r="E1061" i="1"/>
  <c r="C1016" i="1"/>
  <c r="Q1014" i="1"/>
  <c r="O1014" i="1"/>
  <c r="M1014" i="1"/>
  <c r="K1014" i="1"/>
  <c r="I1014" i="1"/>
  <c r="G1014" i="1"/>
  <c r="E1014" i="1"/>
  <c r="C1014" i="1"/>
  <c r="Q1013" i="1"/>
  <c r="Q1012" i="1"/>
  <c r="G1010" i="1"/>
  <c r="C1010" i="1"/>
  <c r="Q1009" i="1"/>
  <c r="Q1008" i="1"/>
  <c r="Q1007" i="1"/>
  <c r="Q1005" i="1"/>
  <c r="O1005" i="1"/>
  <c r="O1010" i="1" s="1"/>
  <c r="M1005" i="1"/>
  <c r="Q1004" i="1"/>
  <c r="O1004" i="1"/>
  <c r="M1004" i="1"/>
  <c r="K1004" i="1"/>
  <c r="K1010" i="1" s="1"/>
  <c r="G1004" i="1"/>
  <c r="E1004" i="1"/>
  <c r="C1004" i="1"/>
  <c r="M1003" i="1"/>
  <c r="M1010" i="1" s="1"/>
  <c r="I1003" i="1"/>
  <c r="I1010" i="1" s="1"/>
  <c r="E1000" i="1"/>
  <c r="E999" i="1"/>
  <c r="E998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O971" i="1"/>
  <c r="M971" i="1"/>
  <c r="K971" i="1"/>
  <c r="I971" i="1"/>
  <c r="I1016" i="1" s="1"/>
  <c r="G971" i="1"/>
  <c r="E971" i="1"/>
  <c r="C971" i="1"/>
  <c r="Q970" i="1"/>
  <c r="Q969" i="1"/>
  <c r="Q968" i="1"/>
  <c r="Q967" i="1"/>
  <c r="Q966" i="1"/>
  <c r="Q965" i="1"/>
  <c r="Q964" i="1"/>
  <c r="Q963" i="1"/>
  <c r="Q962" i="1"/>
  <c r="Q961" i="1"/>
  <c r="Q960" i="1"/>
  <c r="Q971" i="1" s="1"/>
  <c r="Q959" i="1"/>
  <c r="Q958" i="1"/>
  <c r="Q957" i="1"/>
  <c r="Q956" i="1"/>
  <c r="Q955" i="1"/>
  <c r="M952" i="1"/>
  <c r="K952" i="1"/>
  <c r="I952" i="1"/>
  <c r="G952" i="1"/>
  <c r="G1016" i="1" s="1"/>
  <c r="E952" i="1"/>
  <c r="C952" i="1"/>
  <c r="Q951" i="1"/>
  <c r="Q950" i="1"/>
  <c r="Q949" i="1"/>
  <c r="Q948" i="1"/>
  <c r="Q947" i="1"/>
  <c r="Q946" i="1"/>
  <c r="Q945" i="1"/>
  <c r="Q944" i="1"/>
  <c r="O943" i="1"/>
  <c r="Q940" i="1"/>
  <c r="O940" i="1"/>
  <c r="M940" i="1"/>
  <c r="Q939" i="1"/>
  <c r="O939" i="1"/>
  <c r="M939" i="1"/>
  <c r="K939" i="1"/>
  <c r="G939" i="1"/>
  <c r="E939" i="1"/>
  <c r="C939" i="1"/>
  <c r="M938" i="1"/>
  <c r="I938" i="1"/>
  <c r="E935" i="1"/>
  <c r="E934" i="1"/>
  <c r="E933" i="1"/>
  <c r="O920" i="1"/>
  <c r="Q918" i="1"/>
  <c r="O918" i="1"/>
  <c r="M918" i="1"/>
  <c r="K918" i="1"/>
  <c r="I918" i="1"/>
  <c r="G918" i="1"/>
  <c r="E918" i="1"/>
  <c r="C918" i="1"/>
  <c r="Q917" i="1"/>
  <c r="Q916" i="1"/>
  <c r="O914" i="1"/>
  <c r="M914" i="1"/>
  <c r="K914" i="1"/>
  <c r="I914" i="1"/>
  <c r="G914" i="1"/>
  <c r="E914" i="1"/>
  <c r="C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O897" i="1"/>
  <c r="M897" i="1"/>
  <c r="K897" i="1"/>
  <c r="I897" i="1"/>
  <c r="G897" i="1"/>
  <c r="E897" i="1"/>
  <c r="C897" i="1"/>
  <c r="Q896" i="1"/>
  <c r="Q895" i="1"/>
  <c r="Q894" i="1"/>
  <c r="Q893" i="1"/>
  <c r="Q892" i="1"/>
  <c r="Q891" i="1"/>
  <c r="Q897" i="1" s="1"/>
  <c r="O888" i="1"/>
  <c r="M888" i="1"/>
  <c r="M920" i="1" s="1"/>
  <c r="K888" i="1"/>
  <c r="K920" i="1" s="1"/>
  <c r="I888" i="1"/>
  <c r="I920" i="1" s="1"/>
  <c r="G888" i="1"/>
  <c r="E888" i="1"/>
  <c r="E920" i="1" s="1"/>
  <c r="C888" i="1"/>
  <c r="C920" i="1" s="1"/>
  <c r="Q887" i="1"/>
  <c r="Q886" i="1"/>
  <c r="Q885" i="1"/>
  <c r="Q884" i="1"/>
  <c r="Q883" i="1"/>
  <c r="Q882" i="1"/>
  <c r="Q881" i="1"/>
  <c r="Q878" i="1"/>
  <c r="O878" i="1"/>
  <c r="M878" i="1"/>
  <c r="Q877" i="1"/>
  <c r="O877" i="1"/>
  <c r="M877" i="1"/>
  <c r="K877" i="1"/>
  <c r="G877" i="1"/>
  <c r="E877" i="1"/>
  <c r="C877" i="1"/>
  <c r="M876" i="1"/>
  <c r="I876" i="1"/>
  <c r="E873" i="1"/>
  <c r="E872" i="1"/>
  <c r="E871" i="1"/>
  <c r="E826" i="1"/>
  <c r="Q824" i="1"/>
  <c r="O824" i="1"/>
  <c r="M824" i="1"/>
  <c r="K824" i="1"/>
  <c r="I824" i="1"/>
  <c r="G824" i="1"/>
  <c r="E824" i="1"/>
  <c r="C824" i="1"/>
  <c r="Q823" i="1"/>
  <c r="Q822" i="1"/>
  <c r="O820" i="1"/>
  <c r="M820" i="1"/>
  <c r="K820" i="1"/>
  <c r="I820" i="1"/>
  <c r="G820" i="1"/>
  <c r="E820" i="1"/>
  <c r="C820" i="1"/>
  <c r="Q819" i="1"/>
  <c r="Q818" i="1"/>
  <c r="Q817" i="1"/>
  <c r="Q815" i="1"/>
  <c r="O815" i="1"/>
  <c r="M815" i="1"/>
  <c r="Q814" i="1"/>
  <c r="O814" i="1"/>
  <c r="M814" i="1"/>
  <c r="K814" i="1"/>
  <c r="G814" i="1"/>
  <c r="E814" i="1"/>
  <c r="C814" i="1"/>
  <c r="M813" i="1"/>
  <c r="I813" i="1"/>
  <c r="E810" i="1"/>
  <c r="E809" i="1"/>
  <c r="E808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O780" i="1"/>
  <c r="M780" i="1"/>
  <c r="K780" i="1"/>
  <c r="I780" i="1"/>
  <c r="G780" i="1"/>
  <c r="E780" i="1"/>
  <c r="C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O763" i="1"/>
  <c r="O826" i="1" s="1"/>
  <c r="M763" i="1"/>
  <c r="M826" i="1" s="1"/>
  <c r="K763" i="1"/>
  <c r="K826" i="1" s="1"/>
  <c r="I763" i="1"/>
  <c r="I826" i="1" s="1"/>
  <c r="G763" i="1"/>
  <c r="G826" i="1" s="1"/>
  <c r="E763" i="1"/>
  <c r="C763" i="1"/>
  <c r="C826" i="1" s="1"/>
  <c r="Q762" i="1"/>
  <c r="Q761" i="1"/>
  <c r="Q760" i="1"/>
  <c r="Q759" i="1"/>
  <c r="O759" i="1"/>
  <c r="Q758" i="1"/>
  <c r="Q757" i="1"/>
  <c r="Q756" i="1"/>
  <c r="Q755" i="1"/>
  <c r="Q752" i="1"/>
  <c r="O752" i="1"/>
  <c r="M752" i="1"/>
  <c r="Q751" i="1"/>
  <c r="O751" i="1"/>
  <c r="M751" i="1"/>
  <c r="K751" i="1"/>
  <c r="G751" i="1"/>
  <c r="E751" i="1"/>
  <c r="C751" i="1"/>
  <c r="M750" i="1"/>
  <c r="I750" i="1"/>
  <c r="E747" i="1"/>
  <c r="E746" i="1"/>
  <c r="E745" i="1"/>
  <c r="I722" i="1"/>
  <c r="O720" i="1"/>
  <c r="M720" i="1"/>
  <c r="K720" i="1"/>
  <c r="I720" i="1"/>
  <c r="G720" i="1"/>
  <c r="E720" i="1"/>
  <c r="E722" i="1" s="1"/>
  <c r="C720" i="1"/>
  <c r="Q719" i="1"/>
  <c r="Q718" i="1"/>
  <c r="Q717" i="1"/>
  <c r="Q716" i="1"/>
  <c r="Q715" i="1"/>
  <c r="Q720" i="1" s="1"/>
  <c r="Q714" i="1"/>
  <c r="Q713" i="1"/>
  <c r="O710" i="1"/>
  <c r="M710" i="1"/>
  <c r="M722" i="1" s="1"/>
  <c r="K710" i="1"/>
  <c r="I710" i="1"/>
  <c r="G710" i="1"/>
  <c r="E710" i="1"/>
  <c r="C710" i="1"/>
  <c r="Q709" i="1"/>
  <c r="Q708" i="1"/>
  <c r="Q707" i="1"/>
  <c r="Q706" i="1"/>
  <c r="Q705" i="1"/>
  <c r="Q704" i="1"/>
  <c r="Q703" i="1"/>
  <c r="Q702" i="1"/>
  <c r="O699" i="1"/>
  <c r="O722" i="1" s="1"/>
  <c r="M699" i="1"/>
  <c r="K699" i="1"/>
  <c r="K722" i="1" s="1"/>
  <c r="I699" i="1"/>
  <c r="G699" i="1"/>
  <c r="G722" i="1" s="1"/>
  <c r="E699" i="1"/>
  <c r="C699" i="1"/>
  <c r="C722" i="1" s="1"/>
  <c r="Q698" i="1"/>
  <c r="Q697" i="1"/>
  <c r="Q696" i="1"/>
  <c r="Q695" i="1"/>
  <c r="G695" i="1"/>
  <c r="Q694" i="1"/>
  <c r="Q693" i="1"/>
  <c r="Q690" i="1"/>
  <c r="O690" i="1"/>
  <c r="M690" i="1"/>
  <c r="Q689" i="1"/>
  <c r="O689" i="1"/>
  <c r="M689" i="1"/>
  <c r="K689" i="1"/>
  <c r="G689" i="1"/>
  <c r="E689" i="1"/>
  <c r="C689" i="1"/>
  <c r="M688" i="1"/>
  <c r="I688" i="1"/>
  <c r="E684" i="1"/>
  <c r="E683" i="1"/>
  <c r="E682" i="1"/>
  <c r="E681" i="1"/>
  <c r="Q680" i="1"/>
  <c r="O680" i="1"/>
  <c r="M680" i="1"/>
  <c r="K680" i="1"/>
  <c r="I680" i="1"/>
  <c r="G680" i="1"/>
  <c r="E680" i="1"/>
  <c r="C680" i="1"/>
  <c r="Q679" i="1"/>
  <c r="O676" i="1"/>
  <c r="M676" i="1"/>
  <c r="K676" i="1"/>
  <c r="I676" i="1"/>
  <c r="G676" i="1"/>
  <c r="E676" i="1"/>
  <c r="C676" i="1"/>
  <c r="Q675" i="1"/>
  <c r="Q674" i="1"/>
  <c r="Q676" i="1" s="1"/>
  <c r="O672" i="1"/>
  <c r="M672" i="1"/>
  <c r="K672" i="1"/>
  <c r="I672" i="1"/>
  <c r="G672" i="1"/>
  <c r="E672" i="1"/>
  <c r="C672" i="1"/>
  <c r="Q671" i="1"/>
  <c r="M671" i="1"/>
  <c r="Q670" i="1"/>
  <c r="M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72" i="1" s="1"/>
  <c r="O651" i="1"/>
  <c r="M651" i="1"/>
  <c r="K651" i="1"/>
  <c r="I651" i="1"/>
  <c r="G651" i="1"/>
  <c r="E651" i="1"/>
  <c r="C651" i="1"/>
  <c r="Q650" i="1"/>
  <c r="Q649" i="1"/>
  <c r="Q648" i="1"/>
  <c r="Q647" i="1"/>
  <c r="Q646" i="1"/>
  <c r="Q645" i="1"/>
  <c r="Q644" i="1"/>
  <c r="Q643" i="1"/>
  <c r="Q642" i="1"/>
  <c r="Q641" i="1"/>
  <c r="Q640" i="1"/>
  <c r="O637" i="1"/>
  <c r="M637" i="1"/>
  <c r="M681" i="1" s="1"/>
  <c r="K637" i="1"/>
  <c r="I637" i="1"/>
  <c r="I681" i="1" s="1"/>
  <c r="G637" i="1"/>
  <c r="G681" i="1" s="1"/>
  <c r="E637" i="1"/>
  <c r="C637" i="1"/>
  <c r="Q636" i="1"/>
  <c r="Q635" i="1"/>
  <c r="Q634" i="1"/>
  <c r="Q633" i="1"/>
  <c r="Q632" i="1"/>
  <c r="Q637" i="1" s="1"/>
  <c r="Q631" i="1"/>
  <c r="Q630" i="1"/>
  <c r="Q629" i="1"/>
  <c r="Q626" i="1"/>
  <c r="O626" i="1"/>
  <c r="M626" i="1"/>
  <c r="Q625" i="1"/>
  <c r="O625" i="1"/>
  <c r="M625" i="1"/>
  <c r="K625" i="1"/>
  <c r="G625" i="1"/>
  <c r="E625" i="1"/>
  <c r="C625" i="1"/>
  <c r="M624" i="1"/>
  <c r="I624" i="1"/>
  <c r="E621" i="1"/>
  <c r="E620" i="1"/>
  <c r="E619" i="1"/>
  <c r="O577" i="1"/>
  <c r="M577" i="1"/>
  <c r="K577" i="1"/>
  <c r="I577" i="1"/>
  <c r="G577" i="1"/>
  <c r="E577" i="1"/>
  <c r="C577" i="1"/>
  <c r="Q576" i="1"/>
  <c r="Q577" i="1" s="1"/>
  <c r="O573" i="1"/>
  <c r="M573" i="1"/>
  <c r="K573" i="1"/>
  <c r="I573" i="1"/>
  <c r="G573" i="1"/>
  <c r="E573" i="1"/>
  <c r="C573" i="1"/>
  <c r="Q572" i="1"/>
  <c r="Q571" i="1"/>
  <c r="Q570" i="1"/>
  <c r="Q573" i="1" s="1"/>
  <c r="I568" i="1"/>
  <c r="G568" i="1"/>
  <c r="E568" i="1"/>
  <c r="Q567" i="1"/>
  <c r="Q566" i="1"/>
  <c r="Q565" i="1"/>
  <c r="Q563" i="1"/>
  <c r="O563" i="1"/>
  <c r="M563" i="1"/>
  <c r="Q562" i="1"/>
  <c r="O562" i="1"/>
  <c r="O568" i="1" s="1"/>
  <c r="M562" i="1"/>
  <c r="K562" i="1"/>
  <c r="G562" i="1"/>
  <c r="E562" i="1"/>
  <c r="C562" i="1"/>
  <c r="C568" i="1" s="1"/>
  <c r="M561" i="1"/>
  <c r="M568" i="1" s="1"/>
  <c r="I561" i="1"/>
  <c r="E558" i="1"/>
  <c r="E557" i="1"/>
  <c r="E556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K539" i="1"/>
  <c r="K568" i="1" s="1"/>
  <c r="K579" i="1" s="1"/>
  <c r="Q538" i="1"/>
  <c r="Q537" i="1"/>
  <c r="Q536" i="1"/>
  <c r="Q535" i="1"/>
  <c r="Q534" i="1"/>
  <c r="Q568" i="1" s="1"/>
  <c r="Q533" i="1"/>
  <c r="Q532" i="1"/>
  <c r="Q531" i="1"/>
  <c r="O528" i="1"/>
  <c r="M528" i="1"/>
  <c r="K528" i="1"/>
  <c r="I528" i="1"/>
  <c r="G528" i="1"/>
  <c r="G579" i="1" s="1"/>
  <c r="E528" i="1"/>
  <c r="C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O512" i="1"/>
  <c r="M512" i="1"/>
  <c r="M579" i="1" s="1"/>
  <c r="K512" i="1"/>
  <c r="I512" i="1"/>
  <c r="I579" i="1" s="1"/>
  <c r="G512" i="1"/>
  <c r="E512" i="1"/>
  <c r="E579" i="1" s="1"/>
  <c r="C512" i="1"/>
  <c r="Q511" i="1"/>
  <c r="Q510" i="1"/>
  <c r="Q509" i="1"/>
  <c r="Q508" i="1"/>
  <c r="Q507" i="1"/>
  <c r="Q512" i="1" s="1"/>
  <c r="Q506" i="1"/>
  <c r="Q505" i="1"/>
  <c r="Q504" i="1"/>
  <c r="Q503" i="1"/>
  <c r="Q500" i="1"/>
  <c r="O500" i="1"/>
  <c r="M500" i="1"/>
  <c r="Q499" i="1"/>
  <c r="O499" i="1"/>
  <c r="M499" i="1"/>
  <c r="K499" i="1"/>
  <c r="G499" i="1"/>
  <c r="E499" i="1"/>
  <c r="C499" i="1"/>
  <c r="M498" i="1"/>
  <c r="I498" i="1"/>
  <c r="E495" i="1"/>
  <c r="E494" i="1"/>
  <c r="E493" i="1"/>
  <c r="K454" i="1"/>
  <c r="O452" i="1"/>
  <c r="M452" i="1"/>
  <c r="K452" i="1"/>
  <c r="I452" i="1"/>
  <c r="G452" i="1"/>
  <c r="E452" i="1"/>
  <c r="C452" i="1"/>
  <c r="Q451" i="1"/>
  <c r="Q450" i="1"/>
  <c r="Q449" i="1"/>
  <c r="Q452" i="1" s="1"/>
  <c r="O446" i="1"/>
  <c r="M446" i="1"/>
  <c r="K446" i="1"/>
  <c r="I446" i="1"/>
  <c r="G446" i="1"/>
  <c r="E446" i="1"/>
  <c r="C446" i="1"/>
  <c r="Q445" i="1"/>
  <c r="Q444" i="1"/>
  <c r="O442" i="1"/>
  <c r="M442" i="1"/>
  <c r="K442" i="1"/>
  <c r="I442" i="1"/>
  <c r="G442" i="1"/>
  <c r="E442" i="1"/>
  <c r="C442" i="1"/>
  <c r="Q441" i="1"/>
  <c r="Q440" i="1"/>
  <c r="Q439" i="1"/>
  <c r="Q437" i="1"/>
  <c r="Q435" i="1"/>
  <c r="O435" i="1"/>
  <c r="M435" i="1"/>
  <c r="Q434" i="1"/>
  <c r="O434" i="1"/>
  <c r="M434" i="1"/>
  <c r="K434" i="1"/>
  <c r="G434" i="1"/>
  <c r="E434" i="1"/>
  <c r="C434" i="1"/>
  <c r="M433" i="1"/>
  <c r="I433" i="1"/>
  <c r="E430" i="1"/>
  <c r="E429" i="1"/>
  <c r="E428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O404" i="1"/>
  <c r="M404" i="1"/>
  <c r="K404" i="1"/>
  <c r="I404" i="1"/>
  <c r="G404" i="1"/>
  <c r="G454" i="1" s="1"/>
  <c r="E404" i="1"/>
  <c r="C404" i="1"/>
  <c r="C454" i="1" s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M384" i="1"/>
  <c r="K384" i="1"/>
  <c r="I384" i="1"/>
  <c r="I454" i="1" s="1"/>
  <c r="G384" i="1"/>
  <c r="E384" i="1"/>
  <c r="E454" i="1" s="1"/>
  <c r="C384" i="1"/>
  <c r="Q383" i="1"/>
  <c r="Q382" i="1"/>
  <c r="O382" i="1"/>
  <c r="Q381" i="1"/>
  <c r="Q380" i="1"/>
  <c r="Q379" i="1"/>
  <c r="O379" i="1"/>
  <c r="Q378" i="1"/>
  <c r="Q377" i="1"/>
  <c r="Q376" i="1"/>
  <c r="Q375" i="1"/>
  <c r="Q374" i="1"/>
  <c r="O374" i="1"/>
  <c r="O384" i="1" s="1"/>
  <c r="Q371" i="1"/>
  <c r="O371" i="1"/>
  <c r="M371" i="1"/>
  <c r="Q370" i="1"/>
  <c r="O370" i="1"/>
  <c r="M370" i="1"/>
  <c r="K370" i="1"/>
  <c r="G370" i="1"/>
  <c r="E370" i="1"/>
  <c r="C370" i="1"/>
  <c r="M369" i="1"/>
  <c r="I369" i="1"/>
  <c r="E366" i="1"/>
  <c r="E365" i="1"/>
  <c r="E364" i="1"/>
  <c r="O345" i="1"/>
  <c r="M345" i="1"/>
  <c r="K345" i="1"/>
  <c r="I345" i="1"/>
  <c r="G345" i="1"/>
  <c r="E345" i="1"/>
  <c r="C345" i="1"/>
  <c r="Q344" i="1"/>
  <c r="Q343" i="1"/>
  <c r="Q342" i="1"/>
  <c r="Q341" i="1"/>
  <c r="Q340" i="1"/>
  <c r="Q339" i="1"/>
  <c r="Q338" i="1"/>
  <c r="Q337" i="1"/>
  <c r="Q336" i="1"/>
  <c r="Q335" i="1"/>
  <c r="O332" i="1"/>
  <c r="M332" i="1"/>
  <c r="K332" i="1"/>
  <c r="I332" i="1"/>
  <c r="G332" i="1"/>
  <c r="E332" i="1"/>
  <c r="C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I316" i="1"/>
  <c r="C316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0" i="1"/>
  <c r="Q299" i="1"/>
  <c r="Q298" i="1"/>
  <c r="Q297" i="1"/>
  <c r="Q295" i="1"/>
  <c r="Q289" i="1"/>
  <c r="Q288" i="1"/>
  <c r="Q285" i="1"/>
  <c r="O285" i="1"/>
  <c r="M285" i="1"/>
  <c r="Q284" i="1"/>
  <c r="O284" i="1"/>
  <c r="O316" i="1" s="1"/>
  <c r="M284" i="1"/>
  <c r="K284" i="1"/>
  <c r="G284" i="1"/>
  <c r="G316" i="1" s="1"/>
  <c r="E284" i="1"/>
  <c r="C284" i="1"/>
  <c r="M283" i="1"/>
  <c r="M316" i="1" s="1"/>
  <c r="I283" i="1"/>
  <c r="E280" i="1"/>
  <c r="E279" i="1"/>
  <c r="E278" i="1"/>
  <c r="E316" i="1" s="1"/>
  <c r="Q275" i="1"/>
  <c r="Q274" i="1"/>
  <c r="Q273" i="1"/>
  <c r="Q272" i="1"/>
  <c r="Q271" i="1"/>
  <c r="Q270" i="1"/>
  <c r="Q268" i="1"/>
  <c r="Q267" i="1"/>
  <c r="Q266" i="1"/>
  <c r="Q265" i="1"/>
  <c r="Q264" i="1"/>
  <c r="Q263" i="1"/>
  <c r="Q262" i="1"/>
  <c r="Q261" i="1"/>
  <c r="Q260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K240" i="1"/>
  <c r="K316" i="1" s="1"/>
  <c r="Q239" i="1"/>
  <c r="Q237" i="1"/>
  <c r="Q236" i="1"/>
  <c r="Q235" i="1"/>
  <c r="Q234" i="1"/>
  <c r="Q233" i="1"/>
  <c r="Q232" i="1"/>
  <c r="Q231" i="1"/>
  <c r="Q230" i="1"/>
  <c r="Q227" i="1"/>
  <c r="Q226" i="1"/>
  <c r="Q225" i="1"/>
  <c r="Q224" i="1"/>
  <c r="Q223" i="1"/>
  <c r="Q221" i="1"/>
  <c r="Q220" i="1"/>
  <c r="Q219" i="1"/>
  <c r="Q217" i="1"/>
  <c r="Q216" i="1"/>
  <c r="Q215" i="1"/>
  <c r="Q316" i="1" s="1"/>
  <c r="Q214" i="1"/>
  <c r="Q211" i="1"/>
  <c r="O211" i="1"/>
  <c r="M211" i="1"/>
  <c r="Q210" i="1"/>
  <c r="O210" i="1"/>
  <c r="M210" i="1"/>
  <c r="K210" i="1"/>
  <c r="G210" i="1"/>
  <c r="E210" i="1"/>
  <c r="C210" i="1"/>
  <c r="M209" i="1"/>
  <c r="I209" i="1"/>
  <c r="E206" i="1"/>
  <c r="E205" i="1"/>
  <c r="E204" i="1"/>
  <c r="O193" i="1"/>
  <c r="M193" i="1"/>
  <c r="K193" i="1"/>
  <c r="I193" i="1"/>
  <c r="G193" i="1"/>
  <c r="E193" i="1"/>
  <c r="C193" i="1"/>
  <c r="Q192" i="1"/>
  <c r="Q191" i="1"/>
  <c r="Q190" i="1"/>
  <c r="Q189" i="1"/>
  <c r="Q188" i="1"/>
  <c r="Q187" i="1"/>
  <c r="Q186" i="1"/>
  <c r="Q185" i="1"/>
  <c r="Q193" i="1" s="1"/>
  <c r="O182" i="1"/>
  <c r="M182" i="1"/>
  <c r="K182" i="1"/>
  <c r="I182" i="1"/>
  <c r="G182" i="1"/>
  <c r="E182" i="1"/>
  <c r="C182" i="1"/>
  <c r="Q181" i="1"/>
  <c r="Q180" i="1"/>
  <c r="Q179" i="1"/>
  <c r="Q178" i="1"/>
  <c r="Q177" i="1"/>
  <c r="Q176" i="1"/>
  <c r="Q175" i="1"/>
  <c r="Q182" i="1" s="1"/>
  <c r="O172" i="1"/>
  <c r="M172" i="1"/>
  <c r="K172" i="1"/>
  <c r="I172" i="1"/>
  <c r="G172" i="1"/>
  <c r="E172" i="1"/>
  <c r="C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72" i="1" s="1"/>
  <c r="Q154" i="1"/>
  <c r="Q153" i="1"/>
  <c r="Q152" i="1"/>
  <c r="Q149" i="1"/>
  <c r="O149" i="1"/>
  <c r="M149" i="1"/>
  <c r="Q148" i="1"/>
  <c r="O148" i="1"/>
  <c r="M148" i="1"/>
  <c r="K148" i="1"/>
  <c r="G148" i="1"/>
  <c r="E148" i="1"/>
  <c r="C148" i="1"/>
  <c r="M147" i="1"/>
  <c r="I147" i="1"/>
  <c r="E144" i="1"/>
  <c r="E143" i="1"/>
  <c r="E142" i="1"/>
  <c r="O131" i="1"/>
  <c r="M131" i="1"/>
  <c r="K131" i="1"/>
  <c r="I131" i="1"/>
  <c r="G131" i="1"/>
  <c r="E131" i="1"/>
  <c r="C131" i="1"/>
  <c r="Q130" i="1"/>
  <c r="Q129" i="1"/>
  <c r="Q128" i="1"/>
  <c r="Q127" i="1"/>
  <c r="Q126" i="1"/>
  <c r="Q125" i="1"/>
  <c r="Q124" i="1"/>
  <c r="Q123" i="1"/>
  <c r="Q122" i="1"/>
  <c r="Q121" i="1"/>
  <c r="Q120" i="1"/>
  <c r="Q131" i="1" s="1"/>
  <c r="Q119" i="1"/>
  <c r="O116" i="1"/>
  <c r="M116" i="1"/>
  <c r="Q115" i="1"/>
  <c r="Q114" i="1"/>
  <c r="Q113" i="1"/>
  <c r="Q112" i="1"/>
  <c r="Q111" i="1"/>
  <c r="Q110" i="1"/>
  <c r="Q109" i="1"/>
  <c r="Q116" i="1" s="1"/>
  <c r="K109" i="1"/>
  <c r="K116" i="1" s="1"/>
  <c r="I109" i="1"/>
  <c r="I116" i="1" s="1"/>
  <c r="G109" i="1"/>
  <c r="G116" i="1" s="1"/>
  <c r="E109" i="1"/>
  <c r="E116" i="1" s="1"/>
  <c r="C109" i="1"/>
  <c r="C116" i="1" s="1"/>
  <c r="O106" i="1"/>
  <c r="M106" i="1"/>
  <c r="K106" i="1"/>
  <c r="I106" i="1"/>
  <c r="G106" i="1"/>
  <c r="E106" i="1"/>
  <c r="C106" i="1"/>
  <c r="Q105" i="1"/>
  <c r="Q104" i="1"/>
  <c r="Q103" i="1"/>
  <c r="Q102" i="1"/>
  <c r="Q101" i="1"/>
  <c r="Q100" i="1"/>
  <c r="Q99" i="1"/>
  <c r="Q98" i="1"/>
  <c r="Q97" i="1"/>
  <c r="Q96" i="1"/>
  <c r="Q95" i="1"/>
  <c r="Q106" i="1" s="1"/>
  <c r="O92" i="1"/>
  <c r="M92" i="1"/>
  <c r="K92" i="1"/>
  <c r="I92" i="1"/>
  <c r="G92" i="1"/>
  <c r="E92" i="1"/>
  <c r="C92" i="1"/>
  <c r="Q91" i="1"/>
  <c r="Q90" i="1"/>
  <c r="Q89" i="1"/>
  <c r="Q88" i="1"/>
  <c r="Q87" i="1"/>
  <c r="Q86" i="1"/>
  <c r="Q85" i="1"/>
  <c r="Q84" i="1"/>
  <c r="Q81" i="1"/>
  <c r="O81" i="1"/>
  <c r="M81" i="1"/>
  <c r="Q80" i="1"/>
  <c r="O80" i="1"/>
  <c r="M80" i="1"/>
  <c r="K80" i="1"/>
  <c r="G80" i="1"/>
  <c r="E80" i="1"/>
  <c r="C80" i="1"/>
  <c r="M79" i="1"/>
  <c r="I79" i="1"/>
  <c r="E76" i="1"/>
  <c r="E75" i="1"/>
  <c r="E74" i="1"/>
  <c r="O67" i="1"/>
  <c r="M67" i="1"/>
  <c r="K67" i="1"/>
  <c r="I67" i="1"/>
  <c r="G67" i="1"/>
  <c r="E67" i="1"/>
  <c r="C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67" i="1" s="1"/>
  <c r="O43" i="1"/>
  <c r="M43" i="1"/>
  <c r="K43" i="1"/>
  <c r="I43" i="1"/>
  <c r="G43" i="1"/>
  <c r="E43" i="1"/>
  <c r="C43" i="1"/>
  <c r="Q42" i="1"/>
  <c r="Q41" i="1"/>
  <c r="Q40" i="1"/>
  <c r="Q39" i="1"/>
  <c r="Q38" i="1"/>
  <c r="Q37" i="1"/>
  <c r="Q36" i="1"/>
  <c r="Q35" i="1"/>
  <c r="Q34" i="1"/>
  <c r="Q33" i="1"/>
  <c r="Q32" i="1"/>
  <c r="Q43" i="1" s="1"/>
  <c r="Q31" i="1"/>
  <c r="O28" i="1"/>
  <c r="M28" i="1"/>
  <c r="K28" i="1"/>
  <c r="I28" i="1"/>
  <c r="G28" i="1"/>
  <c r="E28" i="1"/>
  <c r="C28" i="1"/>
  <c r="Q27" i="1"/>
  <c r="Q26" i="1"/>
  <c r="Q25" i="1"/>
  <c r="Q24" i="1"/>
  <c r="O21" i="1"/>
  <c r="M21" i="1"/>
  <c r="M348" i="1" s="1"/>
  <c r="K21" i="1"/>
  <c r="I21" i="1"/>
  <c r="G21" i="1"/>
  <c r="E21" i="1"/>
  <c r="C21" i="1"/>
  <c r="C348" i="1" s="1"/>
  <c r="Q20" i="1"/>
  <c r="Q19" i="1"/>
  <c r="Q18" i="1"/>
  <c r="Q17" i="1"/>
  <c r="Q16" i="1"/>
  <c r="Q21" i="1" s="1"/>
  <c r="C11" i="1"/>
  <c r="E348" i="1" l="1"/>
  <c r="I348" i="1"/>
  <c r="G348" i="1"/>
  <c r="O454" i="1"/>
  <c r="Q446" i="1"/>
  <c r="Q528" i="1"/>
  <c r="Q579" i="1" s="1"/>
  <c r="C681" i="1"/>
  <c r="O681" i="1"/>
  <c r="Q1136" i="1"/>
  <c r="Q1273" i="1"/>
  <c r="Q1295" i="1"/>
  <c r="G1494" i="1"/>
  <c r="Q1544" i="1"/>
  <c r="I1589" i="1"/>
  <c r="E1703" i="1"/>
  <c r="M1703" i="1"/>
  <c r="Q1770" i="1"/>
  <c r="E1998" i="1"/>
  <c r="Q1948" i="1"/>
  <c r="Q2342" i="1"/>
  <c r="Q2406" i="1" s="1"/>
  <c r="M2406" i="1"/>
  <c r="Q2536" i="1"/>
  <c r="Q2542" i="1" s="1"/>
  <c r="C3693" i="1"/>
  <c r="O3693" i="1"/>
  <c r="M4696" i="1"/>
  <c r="M4812" i="1" s="1"/>
  <c r="Q28" i="1"/>
  <c r="Q384" i="1"/>
  <c r="M454" i="1"/>
  <c r="Q1234" i="1"/>
  <c r="K1297" i="1"/>
  <c r="K1355" i="1"/>
  <c r="I2070" i="1"/>
  <c r="I2299" i="1" s="1"/>
  <c r="Q2193" i="1"/>
  <c r="O2283" i="1"/>
  <c r="K348" i="1"/>
  <c r="Q332" i="1"/>
  <c r="C2299" i="1"/>
  <c r="C2302" i="1" s="1"/>
  <c r="C579" i="1"/>
  <c r="O579" i="1"/>
  <c r="Q651" i="1"/>
  <c r="Q681" i="1" s="1"/>
  <c r="Q763" i="1"/>
  <c r="Q1680" i="1"/>
  <c r="Q1998" i="1"/>
  <c r="C2137" i="1"/>
  <c r="Q2208" i="1"/>
  <c r="Q1447" i="1"/>
  <c r="Q92" i="1"/>
  <c r="Q348" i="1" s="1"/>
  <c r="Q345" i="1"/>
  <c r="Q404" i="1"/>
  <c r="Q914" i="1"/>
  <c r="O952" i="1"/>
  <c r="O1016" i="1" s="1"/>
  <c r="Q943" i="1"/>
  <c r="Q1010" i="1"/>
  <c r="E1010" i="1"/>
  <c r="E1016" i="1" s="1"/>
  <c r="E2299" i="1" s="1"/>
  <c r="M1080" i="1"/>
  <c r="Q1071" i="1"/>
  <c r="Q1097" i="1"/>
  <c r="Q1291" i="1"/>
  <c r="Q2135" i="1"/>
  <c r="Q2245" i="1"/>
  <c r="Q2518" i="1"/>
  <c r="Q2520" i="1" s="1"/>
  <c r="Q2606" i="1"/>
  <c r="C4492" i="1"/>
  <c r="E4225" i="1" s="1"/>
  <c r="C4488" i="1"/>
  <c r="C4266" i="1"/>
  <c r="C351" i="1"/>
  <c r="O348" i="1"/>
  <c r="K681" i="1"/>
  <c r="K2299" i="1" s="1"/>
  <c r="Q699" i="1"/>
  <c r="Q820" i="1"/>
  <c r="G920" i="1"/>
  <c r="G2299" i="1" s="1"/>
  <c r="K1016" i="1"/>
  <c r="M1016" i="1"/>
  <c r="G1138" i="1"/>
  <c r="Q1121" i="1"/>
  <c r="G1240" i="1"/>
  <c r="Q1337" i="1"/>
  <c r="Q1355" i="1" s="1"/>
  <c r="Q1478" i="1"/>
  <c r="Q1494" i="1" s="1"/>
  <c r="Q1703" i="1"/>
  <c r="K1861" i="1"/>
  <c r="Q710" i="1"/>
  <c r="Q780" i="1"/>
  <c r="Q888" i="1"/>
  <c r="Q920" i="1" s="1"/>
  <c r="Q2127" i="1"/>
  <c r="Q2137" i="1" s="1"/>
  <c r="Q2281" i="1"/>
  <c r="C2410" i="1"/>
  <c r="E2327" i="1" s="1"/>
  <c r="K2520" i="1"/>
  <c r="O2919" i="1"/>
  <c r="Q2737" i="1"/>
  <c r="Q2805" i="1" s="1"/>
  <c r="Q3815" i="1"/>
  <c r="Q442" i="1"/>
  <c r="G2406" i="1"/>
  <c r="Q2488" i="1"/>
  <c r="O2522" i="1"/>
  <c r="O2921" i="1"/>
  <c r="Q2859" i="1"/>
  <c r="Q2865" i="1" s="1"/>
  <c r="G3693" i="1"/>
  <c r="G3695" i="1" s="1"/>
  <c r="G3815" i="1"/>
  <c r="Q1353" i="1"/>
  <c r="Q1418" i="1"/>
  <c r="Q1442" i="1"/>
  <c r="Q1583" i="1"/>
  <c r="Q1752" i="1"/>
  <c r="Q1776" i="1" s="1"/>
  <c r="Q1843" i="1"/>
  <c r="Q1861" i="1" s="1"/>
  <c r="Q1975" i="1"/>
  <c r="Q2056" i="1"/>
  <c r="Q2070" i="1" s="1"/>
  <c r="Q2206" i="1"/>
  <c r="G2919" i="1"/>
  <c r="E2805" i="1"/>
  <c r="E2919" i="1" s="1"/>
  <c r="C3057" i="1"/>
  <c r="O3057" i="1"/>
  <c r="O3695" i="1" s="1"/>
  <c r="Q3034" i="1"/>
  <c r="Q3057" i="1" s="1"/>
  <c r="E3695" i="1"/>
  <c r="Q3317" i="1"/>
  <c r="Q3335" i="1" s="1"/>
  <c r="Q1561" i="1"/>
  <c r="E2520" i="1"/>
  <c r="I2919" i="1"/>
  <c r="I2921" i="1" s="1"/>
  <c r="C2865" i="1"/>
  <c r="C2919" i="1" s="1"/>
  <c r="O2865" i="1"/>
  <c r="Q3013" i="1"/>
  <c r="M3695" i="1"/>
  <c r="I3192" i="1"/>
  <c r="I3693" i="1" s="1"/>
  <c r="I3695" i="1" s="1"/>
  <c r="K3693" i="1"/>
  <c r="K3695" i="1" s="1"/>
  <c r="Q3403" i="1"/>
  <c r="Q3463" i="1" s="1"/>
  <c r="Q3518" i="1"/>
  <c r="Q3524" i="1" s="1"/>
  <c r="M2283" i="1"/>
  <c r="Q2277" i="1"/>
  <c r="C2522" i="1"/>
  <c r="Q2502" i="1"/>
  <c r="G2520" i="1"/>
  <c r="G2921" i="1" s="1"/>
  <c r="K2919" i="1"/>
  <c r="G3463" i="1"/>
  <c r="M3815" i="1"/>
  <c r="Q3123" i="1"/>
  <c r="Q3192" i="1" s="1"/>
  <c r="C3815" i="1"/>
  <c r="C3819" i="1"/>
  <c r="E3735" i="1" s="1"/>
  <c r="O3815" i="1"/>
  <c r="G3796" i="1"/>
  <c r="G3813" i="1" s="1"/>
  <c r="C3869" i="1"/>
  <c r="C3933" i="1"/>
  <c r="C3937" i="1"/>
  <c r="E3850" i="1" s="1"/>
  <c r="O3933" i="1"/>
  <c r="E4486" i="1"/>
  <c r="E4488" i="1" s="1"/>
  <c r="K4486" i="1"/>
  <c r="K4488" i="1" s="1"/>
  <c r="C4814" i="1"/>
  <c r="Q4696" i="1"/>
  <c r="C4812" i="1"/>
  <c r="Q2649" i="1"/>
  <c r="Q3429" i="1"/>
  <c r="Q3914" i="1"/>
  <c r="Q3931" i="1" s="1"/>
  <c r="Q3933" i="1" s="1"/>
  <c r="I4163" i="1"/>
  <c r="I4486" i="1"/>
  <c r="Q4461" i="1"/>
  <c r="G4814" i="1"/>
  <c r="Q3552" i="1"/>
  <c r="Q3630" i="1" s="1"/>
  <c r="O4161" i="1"/>
  <c r="Q3190" i="1"/>
  <c r="I3933" i="1"/>
  <c r="G4488" i="1"/>
  <c r="O4814" i="1"/>
  <c r="I4812" i="1"/>
  <c r="I4814" i="1" s="1"/>
  <c r="E4812" i="1"/>
  <c r="E4814" i="1" s="1"/>
  <c r="I3630" i="1"/>
  <c r="Q3596" i="1"/>
  <c r="K3750" i="1"/>
  <c r="K3815" i="1" s="1"/>
  <c r="C4167" i="1"/>
  <c r="E3969" i="1" s="1"/>
  <c r="C4163" i="1"/>
  <c r="O4163" i="1"/>
  <c r="Q4264" i="1"/>
  <c r="I4488" i="1"/>
  <c r="M4486" i="1"/>
  <c r="M4488" i="1" s="1"/>
  <c r="M4814" i="1"/>
  <c r="G4812" i="1"/>
  <c r="Q4059" i="1"/>
  <c r="Q4113" i="1" s="1"/>
  <c r="Q4161" i="1" s="1"/>
  <c r="Q4163" i="1" s="1"/>
  <c r="M4113" i="1"/>
  <c r="M4161" i="1" s="1"/>
  <c r="Q4449" i="1"/>
  <c r="Q4572" i="1"/>
  <c r="K4580" i="1"/>
  <c r="K4814" i="1" s="1"/>
  <c r="C4818" i="1"/>
  <c r="E4550" i="1" s="1"/>
  <c r="C4865" i="1"/>
  <c r="O4865" i="1"/>
  <c r="Q4923" i="1"/>
  <c r="Q4934" i="1" s="1"/>
  <c r="Q4950" i="1" s="1"/>
  <c r="C4934" i="1"/>
  <c r="C4950" i="1" s="1"/>
  <c r="O4934" i="1"/>
  <c r="O4950" i="1" s="1"/>
  <c r="E5151" i="1"/>
  <c r="E5373" i="1" s="1"/>
  <c r="E5375" i="1" s="1"/>
  <c r="I5526" i="1"/>
  <c r="K5631" i="1"/>
  <c r="G6169" i="1"/>
  <c r="Q4562" i="1"/>
  <c r="E4934" i="1"/>
  <c r="E4950" i="1" s="1"/>
  <c r="G5373" i="1"/>
  <c r="G5375" i="1" s="1"/>
  <c r="Q5203" i="1"/>
  <c r="K5526" i="1"/>
  <c r="M5631" i="1"/>
  <c r="Q5771" i="1"/>
  <c r="Q5787" i="1" s="1"/>
  <c r="Q5957" i="1"/>
  <c r="Q5993" i="1" s="1"/>
  <c r="C4002" i="1"/>
  <c r="Q4364" i="1"/>
  <c r="Q4392" i="1"/>
  <c r="G4952" i="1"/>
  <c r="E4865" i="1"/>
  <c r="E4952" i="1" s="1"/>
  <c r="M5526" i="1"/>
  <c r="E5452" i="1"/>
  <c r="E5530" i="1"/>
  <c r="G5430" i="1" s="1"/>
  <c r="C5635" i="1"/>
  <c r="E5561" i="1" s="1"/>
  <c r="C5631" i="1"/>
  <c r="C5576" i="1"/>
  <c r="Q5789" i="1"/>
  <c r="E5874" i="1"/>
  <c r="E5999" i="1"/>
  <c r="G5853" i="1" s="1"/>
  <c r="C5793" i="1"/>
  <c r="E5695" i="1" s="1"/>
  <c r="C5789" i="1"/>
  <c r="C5717" i="1"/>
  <c r="G5995" i="1"/>
  <c r="Q4301" i="1"/>
  <c r="Q4337" i="1" s="1"/>
  <c r="Q4453" i="1"/>
  <c r="Q4459" i="1"/>
  <c r="Q4772" i="1"/>
  <c r="Q4784" i="1" s="1"/>
  <c r="C5060" i="1"/>
  <c r="C5375" i="1"/>
  <c r="C5379" i="1"/>
  <c r="E4988" i="1" s="1"/>
  <c r="G5240" i="1"/>
  <c r="Q5234" i="1"/>
  <c r="Q5508" i="1"/>
  <c r="Q5524" i="1" s="1"/>
  <c r="M5524" i="1"/>
  <c r="G5631" i="1"/>
  <c r="C6173" i="1"/>
  <c r="E6034" i="1" s="1"/>
  <c r="C6055" i="1"/>
  <c r="C6169" i="1"/>
  <c r="Q4865" i="1"/>
  <c r="Q4952" i="1" s="1"/>
  <c r="M4865" i="1"/>
  <c r="M4952" i="1" s="1"/>
  <c r="I5631" i="1"/>
  <c r="O5995" i="1"/>
  <c r="E6169" i="1"/>
  <c r="I6169" i="1"/>
  <c r="Q5869" i="1"/>
  <c r="Q5871" i="1" s="1"/>
  <c r="Q5947" i="1"/>
  <c r="Q6121" i="1"/>
  <c r="Q6131" i="1" s="1"/>
  <c r="Q6167" i="1" s="1"/>
  <c r="Q5042" i="1"/>
  <c r="Q5057" i="1" s="1"/>
  <c r="Q5055" i="1"/>
  <c r="Q5954" i="1"/>
  <c r="Q6050" i="1"/>
  <c r="Q6052" i="1" s="1"/>
  <c r="Q5145" i="1"/>
  <c r="Q5151" i="1" s="1"/>
  <c r="Q5343" i="1"/>
  <c r="Q5353" i="1" s="1"/>
  <c r="C5452" i="1"/>
  <c r="Q5487" i="1"/>
  <c r="Q5305" i="1"/>
  <c r="Q5312" i="1" s="1"/>
  <c r="C5526" i="1"/>
  <c r="C5995" i="1"/>
  <c r="Q5216" i="1"/>
  <c r="Q5439" i="1"/>
  <c r="Q5449" i="1" s="1"/>
  <c r="Q5750" i="1"/>
  <c r="C5874" i="1"/>
  <c r="C2921" i="1" l="1"/>
  <c r="C2925" i="1"/>
  <c r="E2464" i="1" s="1"/>
  <c r="E5793" i="1"/>
  <c r="G5695" i="1" s="1"/>
  <c r="E5717" i="1"/>
  <c r="Q4486" i="1"/>
  <c r="E5576" i="1"/>
  <c r="E5635" i="1"/>
  <c r="G5561" i="1" s="1"/>
  <c r="O4952" i="1"/>
  <c r="E3753" i="1"/>
  <c r="E3819" i="1"/>
  <c r="G3735" i="1" s="1"/>
  <c r="Q5526" i="1"/>
  <c r="G5999" i="1"/>
  <c r="I5853" i="1" s="1"/>
  <c r="G5874" i="1"/>
  <c r="G5452" i="1"/>
  <c r="G5530" i="1"/>
  <c r="I5430" i="1" s="1"/>
  <c r="Q4394" i="1"/>
  <c r="Q5240" i="1"/>
  <c r="Q5373" i="1" s="1"/>
  <c r="Q5375" i="1" s="1"/>
  <c r="Q4580" i="1"/>
  <c r="Q4814" i="1" s="1"/>
  <c r="C4868" i="1"/>
  <c r="C4956" i="1"/>
  <c r="E4848" i="1" s="1"/>
  <c r="C4952" i="1"/>
  <c r="Q4812" i="1"/>
  <c r="E3937" i="1"/>
  <c r="G3850" i="1" s="1"/>
  <c r="E3869" i="1"/>
  <c r="C3695" i="1"/>
  <c r="E2410" i="1"/>
  <c r="G2327" i="1" s="1"/>
  <c r="E2345" i="1"/>
  <c r="Q2283" i="1"/>
  <c r="Q1080" i="1"/>
  <c r="Q1138" i="1" s="1"/>
  <c r="Q1297" i="1"/>
  <c r="G2302" i="1"/>
  <c r="E4818" i="1"/>
  <c r="E4583" i="1"/>
  <c r="M4163" i="1"/>
  <c r="Q3693" i="1"/>
  <c r="Q3695" i="1" s="1"/>
  <c r="E4492" i="1"/>
  <c r="G4225" i="1" s="1"/>
  <c r="E4266" i="1"/>
  <c r="M1138" i="1"/>
  <c r="Q826" i="1"/>
  <c r="K2302" i="1"/>
  <c r="Q1589" i="1"/>
  <c r="I2302" i="1"/>
  <c r="Q454" i="1"/>
  <c r="Q2299" i="1" s="1"/>
  <c r="Q2302" i="1" s="1"/>
  <c r="E2921" i="1"/>
  <c r="E4167" i="1"/>
  <c r="G3969" i="1" s="1"/>
  <c r="E4002" i="1"/>
  <c r="Q6169" i="1"/>
  <c r="O2299" i="1"/>
  <c r="O2302" i="1" s="1"/>
  <c r="Q5995" i="1"/>
  <c r="E6173" i="1"/>
  <c r="G6034" i="1" s="1"/>
  <c r="E6055" i="1"/>
  <c r="C3060" i="1"/>
  <c r="Q722" i="1"/>
  <c r="C2305" i="1"/>
  <c r="E11" i="1" s="1"/>
  <c r="Q2678" i="1"/>
  <c r="Q1240" i="1"/>
  <c r="Q952" i="1"/>
  <c r="Q1016" i="1" s="1"/>
  <c r="C3699" i="1"/>
  <c r="E2983" i="1" s="1"/>
  <c r="E2302" i="1"/>
  <c r="E5379" i="1"/>
  <c r="G4988" i="1" s="1"/>
  <c r="E5060" i="1"/>
  <c r="Q4488" i="1"/>
  <c r="K2921" i="1"/>
  <c r="Q2921" i="1"/>
  <c r="Q2919" i="1"/>
  <c r="E3699" i="1" l="1"/>
  <c r="G2983" i="1" s="1"/>
  <c r="E3060" i="1"/>
  <c r="E2305" i="1"/>
  <c r="G11" i="1" s="1"/>
  <c r="E351" i="1"/>
  <c r="G2345" i="1"/>
  <c r="G2410" i="1"/>
  <c r="I2327" i="1" s="1"/>
  <c r="E4956" i="1"/>
  <c r="G4848" i="1" s="1"/>
  <c r="E4868" i="1"/>
  <c r="G5717" i="1"/>
  <c r="G5793" i="1"/>
  <c r="I5695" i="1" s="1"/>
  <c r="E2522" i="1"/>
  <c r="E2925" i="1"/>
  <c r="G2464" i="1" s="1"/>
  <c r="G5576" i="1"/>
  <c r="G5635" i="1"/>
  <c r="I5561" i="1" s="1"/>
  <c r="G4167" i="1"/>
  <c r="I3969" i="1" s="1"/>
  <c r="G4002" i="1"/>
  <c r="G3937" i="1"/>
  <c r="I3850" i="1" s="1"/>
  <c r="G3869" i="1"/>
  <c r="K5853" i="1"/>
  <c r="I5999" i="1"/>
  <c r="I5874" i="1"/>
  <c r="G5379" i="1"/>
  <c r="I4988" i="1" s="1"/>
  <c r="G5060" i="1"/>
  <c r="G6173" i="1"/>
  <c r="I6034" i="1" s="1"/>
  <c r="G6055" i="1"/>
  <c r="G4550" i="1"/>
  <c r="M2299" i="1"/>
  <c r="M2302" i="1" s="1"/>
  <c r="G4266" i="1"/>
  <c r="G4492" i="1"/>
  <c r="I4225" i="1" s="1"/>
  <c r="G3753" i="1"/>
  <c r="G3819" i="1"/>
  <c r="I3735" i="1" s="1"/>
  <c r="I5452" i="1"/>
  <c r="I5530" i="1"/>
  <c r="K5430" i="1"/>
  <c r="K5530" i="1" l="1"/>
  <c r="M5430" i="1" s="1"/>
  <c r="K5452" i="1"/>
  <c r="I3937" i="1"/>
  <c r="I3869" i="1"/>
  <c r="K3850" i="1"/>
  <c r="K4988" i="1"/>
  <c r="I5379" i="1"/>
  <c r="I5060" i="1"/>
  <c r="I5717" i="1"/>
  <c r="I5793" i="1"/>
  <c r="K5695" i="1"/>
  <c r="I4167" i="1"/>
  <c r="I4002" i="1"/>
  <c r="K3969" i="1"/>
  <c r="G2305" i="1"/>
  <c r="I11" i="1" s="1"/>
  <c r="G351" i="1"/>
  <c r="I3753" i="1"/>
  <c r="K3735" i="1"/>
  <c r="I3819" i="1"/>
  <c r="G4818" i="1"/>
  <c r="I4550" i="1" s="1"/>
  <c r="G4583" i="1"/>
  <c r="I5576" i="1"/>
  <c r="I5635" i="1"/>
  <c r="K5561" i="1"/>
  <c r="K5999" i="1"/>
  <c r="M5853" i="1" s="1"/>
  <c r="K5874" i="1"/>
  <c r="G4956" i="1"/>
  <c r="I4848" i="1" s="1"/>
  <c r="G4868" i="1"/>
  <c r="G3699" i="1"/>
  <c r="I2983" i="1" s="1"/>
  <c r="G3060" i="1"/>
  <c r="I4266" i="1"/>
  <c r="K4225" i="1"/>
  <c r="I4492" i="1"/>
  <c r="I6173" i="1"/>
  <c r="I6055" i="1"/>
  <c r="K6034" i="1"/>
  <c r="G2925" i="1"/>
  <c r="I2464" i="1" s="1"/>
  <c r="G2522" i="1"/>
  <c r="K2327" i="1"/>
  <c r="I2410" i="1"/>
  <c r="I2345" i="1"/>
  <c r="I3699" i="1" l="1"/>
  <c r="K2983" i="1"/>
  <c r="I3060" i="1"/>
  <c r="K5717" i="1"/>
  <c r="K5793" i="1"/>
  <c r="M5695" i="1" s="1"/>
  <c r="K3937" i="1"/>
  <c r="M3850" i="1" s="1"/>
  <c r="K3869" i="1"/>
  <c r="K2345" i="1"/>
  <c r="K2410" i="1"/>
  <c r="M2327" i="1" s="1"/>
  <c r="I4956" i="1"/>
  <c r="I4868" i="1"/>
  <c r="K4848" i="1"/>
  <c r="I2305" i="1"/>
  <c r="K11" i="1"/>
  <c r="I351" i="1"/>
  <c r="K4492" i="1"/>
  <c r="M4225" i="1" s="1"/>
  <c r="K4266" i="1"/>
  <c r="I4818" i="1"/>
  <c r="I4583" i="1"/>
  <c r="K4550" i="1"/>
  <c r="K4167" i="1"/>
  <c r="M3969" i="1" s="1"/>
  <c r="K4002" i="1"/>
  <c r="I2925" i="1"/>
  <c r="K2464" i="1"/>
  <c r="I2522" i="1"/>
  <c r="M5999" i="1"/>
  <c r="M5874" i="1"/>
  <c r="Q5853" i="1"/>
  <c r="M5530" i="1"/>
  <c r="Q5430" i="1"/>
  <c r="M5452" i="1"/>
  <c r="K6173" i="1"/>
  <c r="M6034" i="1" s="1"/>
  <c r="K6055" i="1"/>
  <c r="K5576" i="1"/>
  <c r="K5635" i="1"/>
  <c r="M5561" i="1" s="1"/>
  <c r="K3819" i="1"/>
  <c r="M3735" i="1" s="1"/>
  <c r="K3753" i="1"/>
  <c r="K5379" i="1"/>
  <c r="M4988" i="1" s="1"/>
  <c r="K5060" i="1"/>
  <c r="M5635" i="1" l="1"/>
  <c r="Q5561" i="1"/>
  <c r="M5576" i="1"/>
  <c r="M5717" i="1"/>
  <c r="M5793" i="1"/>
  <c r="Q5695" i="1"/>
  <c r="Q5999" i="1"/>
  <c r="Q5874" i="1"/>
  <c r="M4492" i="1"/>
  <c r="M4266" i="1"/>
  <c r="Q4225" i="1"/>
  <c r="Q3969" i="1"/>
  <c r="M4167" i="1"/>
  <c r="M4002" i="1"/>
  <c r="M2345" i="1"/>
  <c r="Q2327" i="1"/>
  <c r="M2410" i="1"/>
  <c r="M5379" i="1"/>
  <c r="M5060" i="1"/>
  <c r="Q4988" i="1"/>
  <c r="M6173" i="1"/>
  <c r="M6055" i="1"/>
  <c r="Q6034" i="1"/>
  <c r="K4818" i="1"/>
  <c r="M4550" i="1" s="1"/>
  <c r="K4583" i="1"/>
  <c r="K2305" i="1"/>
  <c r="M11" i="1" s="1"/>
  <c r="K351" i="1"/>
  <c r="K3060" i="1"/>
  <c r="K3699" i="1"/>
  <c r="M2983" i="1" s="1"/>
  <c r="M3819" i="1"/>
  <c r="Q3735" i="1"/>
  <c r="M3753" i="1"/>
  <c r="Q5530" i="1"/>
  <c r="Q5452" i="1"/>
  <c r="K2925" i="1"/>
  <c r="M2464" i="1" s="1"/>
  <c r="K2522" i="1"/>
  <c r="K4868" i="1"/>
  <c r="K4956" i="1"/>
  <c r="M4848" i="1" s="1"/>
  <c r="M3937" i="1"/>
  <c r="M3869" i="1"/>
  <c r="Q3850" i="1"/>
  <c r="Q3869" i="1" l="1"/>
  <c r="Q3937" i="1"/>
  <c r="M2925" i="1"/>
  <c r="M2522" i="1"/>
  <c r="Q2464" i="1"/>
  <c r="Q2983" i="1"/>
  <c r="M3060" i="1"/>
  <c r="M3699" i="1"/>
  <c r="Q6173" i="1"/>
  <c r="Q6055" i="1"/>
  <c r="Q4492" i="1"/>
  <c r="Q4266" i="1"/>
  <c r="Q2410" i="1"/>
  <c r="Q2345" i="1"/>
  <c r="M4868" i="1"/>
  <c r="M4956" i="1"/>
  <c r="Q4848" i="1"/>
  <c r="M2305" i="1"/>
  <c r="Q11" i="1"/>
  <c r="M351" i="1"/>
  <c r="Q5060" i="1"/>
  <c r="Q5379" i="1"/>
  <c r="Q5635" i="1"/>
  <c r="Q5576" i="1"/>
  <c r="Q3819" i="1"/>
  <c r="Q3753" i="1"/>
  <c r="M4818" i="1"/>
  <c r="M4583" i="1"/>
  <c r="Q4550" i="1"/>
  <c r="Q4167" i="1"/>
  <c r="Q4002" i="1"/>
  <c r="Q5793" i="1"/>
  <c r="Q5717" i="1"/>
  <c r="Q4583" i="1" l="1"/>
  <c r="Q4818" i="1"/>
  <c r="Q4868" i="1"/>
  <c r="Q4956" i="1"/>
  <c r="Q2925" i="1"/>
  <c r="Q2522" i="1"/>
  <c r="Q2305" i="1"/>
  <c r="Q351" i="1"/>
  <c r="Q3060" i="1"/>
  <c r="Q36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kphillips</author>
  </authors>
  <commentList>
    <comment ref="A214" authorId="0" shapeId="0" xr:uid="{9CE5A01E-C8EB-4585-863A-A7C76C8409E9}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</commentList>
</comments>
</file>

<file path=xl/sharedStrings.xml><?xml version="1.0" encoding="utf-8"?>
<sst xmlns="http://schemas.openxmlformats.org/spreadsheetml/2006/main" count="3608" uniqueCount="2208">
  <si>
    <t>CITY OF BRADY</t>
  </si>
  <si>
    <t>BUDGET REPORT</t>
  </si>
  <si>
    <t>FISCAL YEAR 2022 - 2023</t>
  </si>
  <si>
    <t>10 -GENERAL FUND</t>
  </si>
  <si>
    <t>(----- 2021-2022 ------)</t>
  </si>
  <si>
    <t>2022-2023</t>
  </si>
  <si>
    <t>2018-2019</t>
  </si>
  <si>
    <t>2019-2020</t>
  </si>
  <si>
    <t>2020-2021</t>
  </si>
  <si>
    <t>ORIGINAL</t>
  </si>
  <si>
    <t>PROJECTED</t>
  </si>
  <si>
    <t xml:space="preserve">APPROVED 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</si>
  <si>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</si>
  <si>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</si>
  <si>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</si>
  <si>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</si>
  <si>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</si>
  <si>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</si>
  <si>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</si>
  <si>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</si>
  <si>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</si>
  <si>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</si>
  <si>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</si>
  <si>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</si>
  <si>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</si>
  <si>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</si>
  <si>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</si>
  <si>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</si>
  <si>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</si>
  <si>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</si>
  <si>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</si>
  <si>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</si>
  <si>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</si>
  <si>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10-4-01-650.00 Franchise Fees from Utilities</t>
  </si>
  <si>
    <t>10-4-01-813.00 Admin</t>
  </si>
  <si>
    <t>10-4-04-820.00 Council  - Filing fees</t>
  </si>
  <si>
    <t>10-4-07-648.00 Fire</t>
  </si>
  <si>
    <t>10-4-27-648.00 Animal Control</t>
  </si>
  <si>
    <t>10-4-45-648.00 Code Enforcement</t>
  </si>
  <si>
    <t>10-4-45-648.01  Sales Concessions</t>
  </si>
  <si>
    <t>10-4-27-627.00 Dog Pound Fees</t>
  </si>
  <si>
    <t>10-4-29-648.00 EMS</t>
  </si>
  <si>
    <t>10-4-45-649.00 Rezoning Fees</t>
  </si>
  <si>
    <t>10-4-45-650.00  Plat &amp; Street Closing Fees</t>
  </si>
  <si>
    <t>10-4-45-690.00  Property Lien Collections</t>
  </si>
  <si>
    <t>TOTAL License, Permits &amp; Fees</t>
  </si>
  <si>
    <t>Other Agencies</t>
  </si>
  <si>
    <t>10-4-01-622.00 County Subsidy  Admin</t>
  </si>
  <si>
    <t>10-4-03-622.00 County Subsidy Public Property</t>
  </si>
  <si>
    <t xml:space="preserve">10-4-07-622.00 County Subsidy  Fire </t>
  </si>
  <si>
    <t>10-4-08-622.00 County Subsidy Police</t>
  </si>
  <si>
    <t>10-4-09-622.00 County Subsidy EOC</t>
  </si>
  <si>
    <t>10-4-09-622.03 CARES Grant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</si>
  <si>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</si>
  <si>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</si>
  <si>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</si>
  <si>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</si>
  <si>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10-4-29-815.04 Ambulance Svc Supp Pay Program</t>
  </si>
  <si>
    <t>.</t>
  </si>
  <si>
    <t>10-4-08-650.00 Police Ed Subsidy</t>
  </si>
  <si>
    <t>10-4-08-652.00 Police Grants</t>
  </si>
  <si>
    <t>10-4-10-652.00 Communications Grants</t>
  </si>
  <si>
    <t>10-4-02-815.01  EDC Contribution - Land Lease</t>
  </si>
  <si>
    <t>10-4-11-815.01 EDC  Contribution Comm Services Admin</t>
  </si>
  <si>
    <t>10-4-13-815.01  EDC Contribution Civic Center</t>
  </si>
  <si>
    <t>10-4-44-815.01  EDC Contribution Financial Admin</t>
  </si>
  <si>
    <t>10-4-01-635.00 Closing payment from EDC A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</si>
  <si>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</si>
  <si>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</si>
  <si>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</si>
  <si>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</si>
  <si>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</si>
  <si>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</si>
  <si>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10-4-17-631.00  Municipal Jury Fees</t>
  </si>
  <si>
    <t>10-4-17-632.00 Municipal Ct. Fines/Fees</t>
  </si>
  <si>
    <t>10-4-17-632.01 Municipal Ct. Security Fund</t>
  </si>
  <si>
    <t>10-4-17-632.02 Municipal Ct. Technology Fund</t>
  </si>
  <si>
    <t>10-4-17-633.00 Municipal Court - Truancy Fee</t>
  </si>
  <si>
    <t>10-4-17-635.00 Collection Agency Fees</t>
  </si>
  <si>
    <t>TOTAL Fines, Fees &amp; Warrents</t>
  </si>
  <si>
    <t>Charges for Services</t>
  </si>
  <si>
    <t>10-4-01-650.00 Franchise Fees</t>
  </si>
  <si>
    <t>10-4-01-651.00 Administrative Fees from Utilities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</si>
  <si>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</si>
  <si>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</si>
  <si>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</si>
  <si>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</si>
  <si>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</si>
  <si>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</si>
  <si>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</si>
  <si>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</si>
  <si>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10-4-32-834.00 Deer Management Proceeds</t>
  </si>
  <si>
    <t>TOTAL Charges for Services</t>
  </si>
  <si>
    <t>Airport Charges for Services</t>
  </si>
  <si>
    <t xml:space="preserve">10-4-02-611.00 Hangar Rent </t>
  </si>
  <si>
    <t>10-4-02-611.01 Tee Hanger Rent</t>
  </si>
  <si>
    <t>10-4-02-640.00 Tie Down Fees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</si>
  <si>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</si>
  <si>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</si>
  <si>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</si>
  <si>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</si>
  <si>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</si>
  <si>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</si>
  <si>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</si>
  <si>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</si>
  <si>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</si>
  <si>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</si>
  <si>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</si>
  <si>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</si>
  <si>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</si>
  <si>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</si>
  <si>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</si>
  <si>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</si>
  <si>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</si>
  <si>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</si>
  <si>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</si>
  <si>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</si>
  <si>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</si>
  <si>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</si>
  <si>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</si>
  <si>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</si>
  <si>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</si>
  <si>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</si>
  <si>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</si>
  <si>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</si>
  <si>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Kayaks / Paddle Boards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</si>
  <si>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</si>
  <si>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</si>
  <si>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</si>
  <si>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</si>
  <si>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</si>
  <si>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</si>
  <si>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</si>
  <si>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</si>
  <si>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10-4-32-661.00  Axis Deer Program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</si>
  <si>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</si>
  <si>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</si>
  <si>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</si>
  <si>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</si>
  <si>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</si>
  <si>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10-4-01-613.00  Lease l Income Admin</t>
  </si>
  <si>
    <t>10-4-03-610.00 Park Pavillion Deposits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</si>
  <si>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</si>
  <si>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</si>
  <si>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</si>
  <si>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</si>
  <si>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</si>
  <si>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</si>
  <si>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</si>
  <si>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</si>
  <si>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</si>
  <si>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</si>
  <si>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</si>
  <si>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</si>
  <si>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</si>
  <si>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</si>
  <si>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</si>
  <si>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</si>
  <si>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>10-4-17-635.00 Collection Agency</t>
  </si>
  <si>
    <t xml:space="preserve">10-4-45-648.01 Sales Concessions             </t>
  </si>
  <si>
    <t xml:space="preserve">10-4-12-691.00 Street Surcharge             </t>
  </si>
  <si>
    <t>10-4-01-621.00 THF Housing Development Cort</t>
  </si>
  <si>
    <t>10-4-01-660.00 Misc Revenue Admin</t>
  </si>
  <si>
    <t>10-4-29-660.00 Misc Revenue EMS</t>
  </si>
  <si>
    <t>10-4-45-660.00 Misc Revenue Code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</si>
  <si>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</si>
  <si>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</si>
  <si>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</si>
  <si>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</si>
  <si>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10-4-32-808.01 Tips Lake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</si>
  <si>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</si>
  <si>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</si>
  <si>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</si>
  <si>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</si>
  <si>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</si>
  <si>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10-4-27-814.00 Donation(s) Animal Control</t>
  </si>
  <si>
    <t>10-4-17-814.00 Donation(s) Municipal Court</t>
  </si>
  <si>
    <t>10-4-13-814.00 Donation(s) Civic Center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</si>
  <si>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</si>
  <si>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</si>
  <si>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</si>
  <si>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</si>
  <si>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</si>
  <si>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</si>
  <si>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</si>
  <si>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</si>
  <si>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</si>
  <si>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</si>
  <si>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</si>
  <si>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</si>
  <si>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10-4-13-815.00 Reimb Expenses Civic Center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</si>
  <si>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</si>
  <si>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</si>
  <si>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</si>
  <si>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</si>
  <si>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</si>
  <si>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</si>
  <si>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</si>
  <si>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</si>
  <si>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</si>
  <si>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</si>
  <si>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</si>
  <si>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</si>
  <si>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</si>
  <si>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Recov.Animal Control</t>
  </si>
  <si>
    <t>10-4-29-816.00 Bad Debt Recov. EMS</t>
  </si>
  <si>
    <t>10-4-32-816.00 Bad Debt Recov. Lake Dept.</t>
  </si>
  <si>
    <t>10-4-45-816.00 Dad Debt Recov. Code Enf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</si>
  <si>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</si>
  <si>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</si>
  <si>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</si>
  <si>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</si>
  <si>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</si>
  <si>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</si>
  <si>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</si>
  <si>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</si>
  <si>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</si>
  <si>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</si>
  <si>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</si>
  <si>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</si>
  <si>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</si>
  <si>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</si>
  <si>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</si>
  <si>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10-4-03-806.00 Sale of Scrap Streets</t>
  </si>
  <si>
    <t>10-4-24-806.00 Sale of Scrap Repair Shop</t>
  </si>
  <si>
    <t>10-4-32-806.00 Sale of Scrap EMS</t>
  </si>
  <si>
    <t>10-4-02-899.00 Sale of Fixed Assets- Airport</t>
  </si>
  <si>
    <t>10-4-03-899.00 Sale of Fixed Assets PPM</t>
  </si>
  <si>
    <t>10-4-05-899.00 Sale of Fixed Assets</t>
  </si>
  <si>
    <t>10-4-07-899.00 Sale of Fixed Assets - Fire</t>
  </si>
  <si>
    <t>10-4-08-899.00 Sale of Fixed Assets - Police</t>
  </si>
  <si>
    <t>10-4-12-899.00 Sale of Fixed Assets Street</t>
  </si>
  <si>
    <t>10-4-27-899.00 Sale of Fixed Assets - Animal Conrol</t>
  </si>
  <si>
    <t>10-4-29-899.00 Sale of Fixed Assets</t>
  </si>
  <si>
    <t>10-4-29-899.00 Sale of Fixed Assets EMS</t>
  </si>
  <si>
    <t>10-4-32-899.00 Sale of Fixed Assets Lake Dept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</si>
  <si>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</si>
  <si>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</si>
  <si>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</si>
  <si>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</si>
  <si>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</si>
  <si>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</si>
  <si>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</si>
  <si>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</si>
  <si>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</si>
  <si>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</si>
  <si>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</si>
  <si>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</si>
  <si>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</si>
  <si>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</si>
  <si>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</si>
  <si>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</si>
  <si>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</si>
  <si>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</si>
  <si>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</si>
  <si>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</si>
  <si>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</si>
  <si>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</si>
  <si>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</si>
  <si>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</si>
  <si>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</si>
  <si>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 xml:space="preserve">10-4-01-910.80 Transfers-in from Special </t>
  </si>
  <si>
    <t>10-4-02-910.80 Transfers-in from Special Revenue</t>
  </si>
  <si>
    <t>10-4-32-910.90 Transfers-in from EDC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</si>
  <si>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</si>
  <si>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</si>
  <si>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</si>
  <si>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</si>
  <si>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</si>
  <si>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</si>
  <si>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</si>
  <si>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</si>
  <si>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</si>
  <si>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</si>
  <si>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</si>
  <si>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</si>
  <si>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</si>
  <si>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</si>
  <si>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</si>
  <si>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</si>
  <si>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</si>
  <si>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</si>
  <si>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</si>
  <si>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</si>
  <si>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</si>
  <si>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</si>
  <si>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</si>
  <si>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</si>
  <si>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</si>
  <si>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</si>
  <si>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</si>
  <si>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</si>
  <si>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</si>
  <si>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</si>
  <si>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</si>
  <si>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</si>
  <si>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</si>
  <si>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</si>
  <si>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10-5-01-235.00 380 Agreement pmt to EDC-B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</si>
  <si>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</si>
  <si>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</si>
  <si>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</si>
  <si>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</si>
  <si>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</si>
  <si>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</si>
  <si>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</si>
  <si>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</si>
  <si>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</si>
  <si>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</si>
  <si>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</si>
  <si>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</si>
  <si>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</si>
  <si>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</si>
  <si>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</si>
  <si>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</si>
  <si>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</si>
  <si>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</si>
  <si>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</si>
  <si>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</si>
  <si>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</si>
  <si>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</si>
  <si>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</si>
  <si>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</si>
  <si>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</si>
  <si>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</si>
  <si>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</si>
  <si>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</si>
  <si>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10-5-01-910.11 Transfers-out to Gen Construction</t>
  </si>
  <si>
    <t>10-5-01-910.80 Transfers-out to Special Rev</t>
  </si>
  <si>
    <t>10-5-01-910.83Transfers-out to Special Porpose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</si>
  <si>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</si>
  <si>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</si>
  <si>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</si>
  <si>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</si>
  <si>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</si>
  <si>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</si>
  <si>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</si>
  <si>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</si>
  <si>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</si>
  <si>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</si>
  <si>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</si>
  <si>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</si>
  <si>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</si>
  <si>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</si>
  <si>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</si>
  <si>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</si>
  <si>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</si>
  <si>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</si>
  <si>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</si>
  <si>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</si>
  <si>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</si>
  <si>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</si>
  <si>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</si>
  <si>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</si>
  <si>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</si>
  <si>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</si>
  <si>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</si>
  <si>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</si>
  <si>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</si>
  <si>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</si>
  <si>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</si>
  <si>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</si>
  <si>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</si>
  <si>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</si>
  <si>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</si>
  <si>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</si>
  <si>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</si>
  <si>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</si>
  <si>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</si>
  <si>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</si>
  <si>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</si>
  <si>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</si>
  <si>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</si>
  <si>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</si>
  <si>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</si>
  <si>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</si>
  <si>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</si>
  <si>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</si>
  <si>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</si>
  <si>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</si>
  <si>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</si>
  <si>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</si>
  <si>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</si>
  <si>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</si>
  <si>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</si>
  <si>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</si>
  <si>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</si>
  <si>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</si>
  <si>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</si>
  <si>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</si>
  <si>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</si>
  <si>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</si>
  <si>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</si>
  <si>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</si>
  <si>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</si>
  <si>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</si>
  <si>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</si>
  <si>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</si>
  <si>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</si>
  <si>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</si>
  <si>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</si>
  <si>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</si>
  <si>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10-5-03-230.00  Facility Deposit Refunds</t>
  </si>
  <si>
    <t>10-5-03-232.00 Computer Software Maint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</si>
  <si>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</si>
  <si>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</si>
  <si>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</si>
  <si>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</si>
  <si>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</si>
  <si>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</si>
  <si>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</si>
  <si>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</si>
  <si>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</si>
  <si>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</si>
  <si>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</si>
  <si>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</si>
  <si>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</si>
  <si>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</si>
  <si>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</si>
  <si>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</si>
  <si>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</si>
  <si>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</si>
  <si>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</si>
  <si>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</si>
  <si>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</si>
  <si>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</si>
  <si>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</si>
  <si>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</si>
  <si>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</si>
  <si>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</si>
  <si>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</si>
  <si>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</si>
  <si>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</si>
  <si>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</si>
  <si>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</si>
  <si>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</si>
  <si>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</si>
  <si>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</si>
  <si>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</si>
  <si>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</si>
  <si>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10-5-04-232.00  Computer Software Maint</t>
  </si>
  <si>
    <t>10-5-04-233.00 Computer Hardware Maint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</si>
  <si>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</si>
  <si>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</si>
  <si>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</si>
  <si>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</si>
  <si>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</si>
  <si>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</si>
  <si>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</si>
  <si>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TOTAL 04-MAYOR AND COUNCIL</t>
  </si>
  <si>
    <t>05-GOLF COURSE</t>
  </si>
  <si>
    <t>10-5-05-101.00 Regular Pay</t>
  </si>
  <si>
    <t>10-5-05-102.00 Overtime Pay</t>
  </si>
  <si>
    <t>10-5-05-107.00  Car Allowance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</si>
  <si>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</si>
  <si>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</si>
  <si>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</si>
  <si>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</si>
  <si>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</si>
  <si>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</si>
  <si>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</si>
  <si>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</si>
  <si>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</si>
  <si>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</si>
  <si>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</si>
  <si>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</si>
  <si>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</si>
  <si>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</si>
  <si>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</si>
  <si>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</si>
  <si>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</si>
  <si>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</si>
  <si>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</si>
  <si>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</si>
  <si>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</si>
  <si>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</si>
  <si>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</si>
  <si>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</si>
  <si>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</si>
  <si>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</si>
  <si>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</si>
  <si>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</si>
  <si>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</si>
  <si>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</si>
  <si>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</si>
  <si>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</si>
  <si>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</si>
  <si>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</si>
  <si>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10-5-05-315.00  Donations / Memorials</t>
  </si>
  <si>
    <t>10-5-05-316.00 Chemicals</t>
  </si>
  <si>
    <t>10-5-05-316.01 Fertilization</t>
  </si>
  <si>
    <t>10-5-05-316.02 Topdress / Aerification</t>
  </si>
  <si>
    <t>10-5-05-317.00  Uniform &amp; Accessories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</si>
  <si>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</si>
  <si>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</si>
  <si>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</si>
  <si>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</si>
  <si>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</si>
  <si>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</si>
  <si>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</si>
  <si>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</si>
  <si>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</si>
  <si>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</si>
  <si>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</si>
  <si>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</si>
  <si>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</si>
  <si>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</si>
  <si>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</si>
  <si>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</si>
  <si>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</si>
  <si>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</si>
  <si>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</si>
  <si>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</si>
  <si>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</si>
  <si>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</si>
  <si>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</si>
  <si>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</si>
  <si>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</si>
  <si>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</si>
  <si>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</si>
  <si>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</si>
  <si>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</si>
  <si>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</si>
  <si>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</si>
  <si>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</si>
  <si>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</si>
  <si>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</si>
  <si>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</si>
  <si>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</si>
  <si>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</si>
  <si>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</si>
  <si>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</si>
  <si>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</si>
  <si>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</si>
  <si>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</si>
  <si>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</si>
  <si>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</si>
  <si>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</si>
  <si>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</si>
  <si>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</si>
  <si>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</si>
  <si>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</si>
  <si>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</si>
  <si>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</si>
  <si>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</si>
  <si>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</si>
  <si>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</si>
  <si>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</si>
  <si>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</si>
  <si>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</si>
  <si>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</si>
  <si>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</si>
  <si>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</si>
  <si>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</si>
  <si>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</si>
  <si>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</si>
  <si>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</si>
  <si>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</si>
  <si>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</si>
  <si>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</si>
  <si>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</si>
  <si>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</si>
  <si>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</si>
  <si>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</si>
  <si>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</si>
  <si>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</si>
  <si>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</si>
  <si>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</si>
  <si>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</si>
  <si>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</si>
  <si>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</si>
  <si>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</si>
  <si>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</si>
  <si>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</si>
  <si>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</si>
  <si>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</si>
  <si>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</si>
  <si>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</si>
  <si>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</si>
  <si>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</si>
  <si>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</si>
  <si>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</si>
  <si>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</si>
  <si>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</si>
  <si>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</si>
  <si>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</si>
  <si>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</si>
  <si>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</si>
  <si>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</si>
  <si>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</si>
  <si>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</si>
  <si>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</si>
  <si>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</si>
  <si>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</si>
  <si>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</si>
  <si>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</si>
  <si>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</si>
  <si>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</si>
  <si>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</si>
  <si>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</si>
  <si>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</si>
  <si>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</si>
  <si>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</si>
  <si>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</si>
  <si>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</si>
  <si>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</si>
  <si>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</si>
  <si>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</si>
  <si>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</si>
  <si>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</si>
  <si>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</si>
  <si>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</si>
  <si>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</si>
  <si>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</si>
  <si>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</si>
  <si>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</si>
  <si>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</si>
  <si>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</si>
  <si>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</si>
  <si>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</si>
  <si>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</si>
  <si>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10-5-08-351.00 Drug Enforcement Program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</si>
  <si>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</si>
  <si>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</si>
  <si>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</si>
  <si>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</si>
  <si>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</si>
  <si>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</si>
  <si>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</si>
  <si>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</si>
  <si>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</si>
  <si>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</si>
  <si>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</si>
  <si>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</si>
  <si>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</si>
  <si>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</si>
  <si>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</si>
  <si>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</si>
  <si>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</si>
  <si>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</si>
  <si>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</si>
  <si>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</si>
  <si>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</si>
  <si>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</si>
  <si>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</si>
  <si>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</si>
  <si>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</si>
  <si>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</si>
  <si>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</si>
  <si>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</si>
  <si>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</si>
  <si>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</si>
  <si>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</si>
  <si>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10-5-09-311.00  COVID-19 Event</t>
  </si>
  <si>
    <t>10-5-09-312.00 Generator Maintenance</t>
  </si>
  <si>
    <t>10-5-09-313.00 Telephone/Cell/Alarm Sys</t>
  </si>
  <si>
    <t>10-5-09-314.00 Drug Testing</t>
  </si>
  <si>
    <t>10-5-09-317.00 Uniforms and Accessories</t>
  </si>
  <si>
    <t>10-5-09-392.00  Bad Debt Expense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</si>
  <si>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</si>
  <si>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</si>
  <si>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</si>
  <si>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</si>
  <si>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</si>
  <si>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(HISTORY ONLY)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</si>
  <si>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</si>
  <si>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</si>
  <si>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</si>
  <si>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</si>
  <si>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</si>
  <si>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</si>
  <si>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</si>
  <si>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</si>
  <si>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</si>
  <si>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</si>
  <si>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</si>
  <si>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</si>
  <si>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</si>
  <si>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</si>
  <si>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</si>
  <si>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</si>
  <si>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</si>
  <si>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</si>
  <si>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</si>
  <si>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</si>
  <si>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</si>
  <si>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</si>
  <si>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</si>
  <si>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</si>
  <si>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</si>
  <si>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</si>
  <si>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</si>
  <si>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</si>
  <si>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</si>
  <si>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</si>
  <si>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</si>
  <si>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</si>
  <si>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</si>
  <si>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</si>
  <si>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10-5-11-220.00 Marketing &amp; Graphic Design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</si>
  <si>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</si>
  <si>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</si>
  <si>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</si>
  <si>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</si>
  <si>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</si>
  <si>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</si>
  <si>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</si>
  <si>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</si>
  <si>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</si>
  <si>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</si>
  <si>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</si>
  <si>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</si>
  <si>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10-5-12-103.00 Certification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</si>
  <si>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</si>
  <si>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</si>
  <si>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</si>
  <si>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</si>
  <si>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</si>
  <si>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</si>
  <si>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</si>
  <si>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</si>
  <si>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</si>
  <si>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</si>
  <si>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</si>
  <si>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</si>
  <si>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</si>
  <si>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</si>
  <si>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</si>
  <si>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</si>
  <si>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</si>
  <si>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</si>
  <si>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</si>
  <si>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</si>
  <si>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</si>
  <si>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</si>
  <si>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</si>
  <si>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</si>
  <si>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</si>
  <si>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</si>
  <si>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</si>
  <si>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</si>
  <si>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</si>
  <si>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</si>
  <si>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</si>
  <si>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</si>
  <si>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</si>
  <si>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</si>
  <si>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</si>
  <si>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</si>
  <si>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</si>
  <si>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</si>
  <si>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</si>
  <si>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</si>
  <si>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</si>
  <si>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</si>
  <si>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</si>
  <si>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</si>
  <si>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</si>
  <si>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10-5-13-101.00 Regular Pay</t>
  </si>
  <si>
    <t>10-5-13-102.00 Overtime Pay</t>
  </si>
  <si>
    <t>10-5-13-103.00 Certification Pay</t>
  </si>
  <si>
    <t>10-5-13-106.00  Stand-by Pay</t>
  </si>
  <si>
    <t>10-5-13-107.00  Car Allowance</t>
  </si>
  <si>
    <t>10-5-13-110.00 Hospital Insurance</t>
  </si>
  <si>
    <t>10-5-13-111.00 Municipal Retirement</t>
  </si>
  <si>
    <t>10-5-13-112.00 Worker's Comp Insurance</t>
  </si>
  <si>
    <t>10-5-13-113.00 Unemployment Insurance</t>
  </si>
  <si>
    <t>10-5-13-114.00 Payroll Taxes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</si>
  <si>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</si>
  <si>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</si>
  <si>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</si>
  <si>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</si>
  <si>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</si>
  <si>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</si>
  <si>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</si>
  <si>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</si>
  <si>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</si>
  <si>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</si>
  <si>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</si>
  <si>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</si>
  <si>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</si>
  <si>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</si>
  <si>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</si>
  <si>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</si>
  <si>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</si>
  <si>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</si>
  <si>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</si>
  <si>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10-5-17-103.00 Certification Pay</t>
  </si>
  <si>
    <t>10-5-17-107.00  Car Allowance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</si>
  <si>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</si>
  <si>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</si>
  <si>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</si>
  <si>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</si>
  <si>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</si>
  <si>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</si>
  <si>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</si>
  <si>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</si>
  <si>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</si>
  <si>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</si>
  <si>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</si>
  <si>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</si>
  <si>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</si>
  <si>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</si>
  <si>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</si>
  <si>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</si>
  <si>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</si>
  <si>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</si>
  <si>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</si>
  <si>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</si>
  <si>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</si>
  <si>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</si>
  <si>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</si>
  <si>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</si>
  <si>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</si>
  <si>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</si>
  <si>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</si>
  <si>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</si>
  <si>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</si>
  <si>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</si>
  <si>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10-5-17-319.00 Credit Card Fees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</si>
  <si>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</si>
  <si>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</si>
  <si>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</si>
  <si>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</si>
  <si>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</si>
  <si>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</si>
  <si>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</si>
  <si>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</si>
  <si>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</si>
  <si>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</si>
  <si>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</si>
  <si>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</si>
  <si>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</si>
  <si>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Redeemer  Utility  Subsidy</t>
  </si>
  <si>
    <t>10-5-19-223.00 Girl Scouts Utility Subsidy</t>
  </si>
  <si>
    <t>10-5-19-224.00 McCulloch Co. Conservation</t>
  </si>
  <si>
    <t>10-5-19-227.00 Various Organizations Subsidy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</si>
  <si>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</si>
  <si>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</si>
  <si>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</si>
  <si>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</si>
  <si>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</si>
  <si>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</si>
  <si>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</si>
  <si>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</si>
  <si>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</si>
  <si>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</si>
  <si>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</si>
  <si>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</si>
  <si>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</si>
  <si>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10-5-24-232.00 Computer Software Maint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</si>
  <si>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</si>
  <si>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</si>
  <si>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</si>
  <si>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</si>
  <si>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</si>
  <si>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</si>
  <si>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</si>
  <si>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</si>
  <si>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</si>
  <si>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</si>
  <si>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</si>
  <si>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</si>
  <si>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</si>
  <si>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</si>
  <si>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</si>
  <si>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</si>
  <si>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</si>
  <si>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</si>
  <si>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</si>
  <si>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</si>
  <si>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</si>
  <si>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</si>
  <si>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10-5-27-106.00  Stand-by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</si>
  <si>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</si>
  <si>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</si>
  <si>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</si>
  <si>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</si>
  <si>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</si>
  <si>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</si>
  <si>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</si>
  <si>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</si>
  <si>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</si>
  <si>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</si>
  <si>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</si>
  <si>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</si>
  <si>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</si>
  <si>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</si>
  <si>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</si>
  <si>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</si>
  <si>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</si>
  <si>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</si>
  <si>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</si>
  <si>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</si>
  <si>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</si>
  <si>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</si>
  <si>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</si>
  <si>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</si>
  <si>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</si>
  <si>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</si>
  <si>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</si>
  <si>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</si>
  <si>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</si>
  <si>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</si>
  <si>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</si>
  <si>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10-5-27-392.00 Bad Debt Expense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</si>
  <si>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</si>
  <si>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</si>
  <si>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</si>
  <si>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</si>
  <si>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</si>
  <si>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</si>
  <si>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</si>
  <si>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</si>
  <si>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</si>
  <si>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</si>
  <si>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</si>
  <si>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</si>
  <si>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</si>
  <si>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</si>
  <si>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</si>
  <si>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</si>
  <si>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</si>
  <si>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</si>
  <si>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</si>
  <si>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</si>
  <si>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</si>
  <si>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</si>
  <si>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</si>
  <si>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</si>
  <si>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</si>
  <si>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</si>
  <si>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</si>
  <si>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</si>
  <si>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</si>
  <si>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</si>
  <si>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</si>
  <si>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</si>
  <si>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</si>
  <si>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</si>
  <si>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</si>
  <si>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</si>
  <si>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</si>
  <si>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</si>
  <si>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</si>
  <si>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</si>
  <si>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</si>
  <si>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</si>
  <si>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</si>
  <si>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</si>
  <si>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</si>
  <si>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</si>
  <si>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</si>
  <si>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</si>
  <si>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</si>
  <si>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</si>
  <si>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</si>
  <si>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</si>
  <si>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</si>
  <si>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</si>
  <si>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</si>
  <si>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</si>
  <si>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</si>
  <si>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</si>
  <si>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</si>
  <si>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</si>
  <si>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</si>
  <si>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</si>
  <si>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</si>
  <si>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</si>
  <si>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</si>
  <si>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</si>
  <si>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</si>
  <si>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</si>
  <si>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</si>
  <si>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</si>
  <si>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</si>
  <si>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</si>
  <si>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</si>
  <si>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</si>
  <si>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</si>
  <si>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</si>
  <si>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</si>
  <si>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</si>
  <si>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</si>
  <si>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</si>
  <si>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</si>
  <si>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</si>
  <si>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</si>
  <si>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</si>
  <si>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</si>
  <si>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</si>
  <si>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</si>
  <si>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</si>
  <si>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</si>
  <si>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</si>
  <si>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</si>
  <si>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</si>
  <si>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10-5-32-333.01 Bait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</si>
  <si>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</si>
  <si>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</si>
  <si>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</si>
  <si>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</si>
  <si>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</si>
  <si>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</si>
  <si>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</si>
  <si>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</si>
  <si>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</si>
  <si>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</si>
  <si>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</si>
  <si>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</si>
  <si>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</si>
  <si>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</si>
  <si>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</si>
  <si>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</si>
  <si>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</si>
  <si>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</si>
  <si>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</si>
  <si>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</si>
  <si>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</si>
  <si>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</si>
  <si>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</si>
  <si>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</si>
  <si>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</si>
  <si>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</si>
  <si>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</si>
  <si>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</si>
  <si>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</si>
  <si>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</si>
  <si>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</si>
  <si>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</si>
  <si>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</si>
  <si>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</si>
  <si>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</si>
  <si>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</si>
  <si>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</si>
  <si>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</si>
  <si>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</si>
  <si>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</si>
  <si>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</si>
  <si>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</si>
  <si>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</si>
  <si>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</si>
  <si>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</si>
  <si>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</si>
  <si>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</si>
  <si>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</si>
  <si>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</si>
  <si>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</si>
  <si>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</si>
  <si>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</si>
  <si>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</si>
  <si>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</si>
  <si>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</si>
  <si>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</si>
  <si>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</si>
  <si>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</si>
  <si>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</si>
  <si>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</si>
  <si>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</si>
  <si>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</si>
  <si>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</si>
  <si>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</si>
  <si>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</si>
  <si>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</si>
  <si>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</si>
  <si>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</si>
  <si>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</si>
  <si>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</si>
  <si>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</si>
  <si>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</si>
  <si>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</si>
  <si>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</si>
  <si>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</si>
  <si>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</si>
  <si>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</si>
  <si>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</si>
  <si>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</si>
  <si>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</si>
  <si>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</si>
  <si>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</si>
  <si>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</si>
  <si>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</si>
  <si>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</si>
  <si>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</si>
  <si>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</si>
  <si>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</si>
  <si>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</si>
  <si>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</si>
  <si>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</si>
  <si>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</si>
  <si>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</si>
  <si>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</si>
  <si>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</si>
  <si>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</si>
  <si>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</si>
  <si>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</si>
  <si>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</si>
  <si>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</si>
  <si>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</si>
  <si>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</si>
  <si>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</si>
  <si>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</si>
  <si>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</si>
  <si>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</si>
  <si>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</si>
  <si>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</si>
  <si>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</si>
  <si>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</si>
  <si>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</si>
  <si>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</si>
  <si>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</si>
  <si>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</si>
  <si>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</si>
  <si>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11 - GENERAL CONSTRUCTION FUND</t>
  </si>
  <si>
    <t>Funding Sources</t>
  </si>
  <si>
    <t>11-4-28-680.00  CO 2021</t>
  </si>
  <si>
    <t>11-4-28-601.00  Property Tax</t>
  </si>
  <si>
    <t>TOTAL Funding Sources</t>
  </si>
  <si>
    <t>11-4-28-910.10 Transfers-in from General Fund</t>
  </si>
  <si>
    <t>28 -FIRE/EMS/POLICE CONSTUCTION  PROJECT</t>
  </si>
  <si>
    <t>11-5-28-398.00 Interest Expense</t>
  </si>
  <si>
    <t>11-5-28-400.00 New Fire/EMS Station</t>
  </si>
  <si>
    <t>11-5-28-401.00 New Police  Station</t>
  </si>
  <si>
    <t xml:space="preserve">80-5-47-910.00 Transfers-out </t>
  </si>
  <si>
    <t>TOTAL 11- FIRE/EMS/POLICE  CONSTRUCTION PROJECT</t>
  </si>
  <si>
    <t>20 -ELECTRIC UTILITY FUND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</si>
  <si>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</si>
  <si>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</si>
  <si>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</si>
  <si>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</si>
  <si>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</si>
  <si>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</si>
  <si>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</si>
  <si>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</si>
  <si>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</si>
  <si>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</si>
  <si>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</si>
  <si>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</si>
  <si>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</si>
  <si>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</si>
  <si>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</si>
  <si>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</si>
  <si>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20-4-22-819.00  Meter Fees</t>
  </si>
  <si>
    <t>20-4-22-898.00 Interest Income</t>
  </si>
  <si>
    <t>20-4-22-899.00 Sale of Fixed Assets</t>
  </si>
  <si>
    <t>TOTAL Electric Operating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</si>
  <si>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</si>
  <si>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</si>
  <si>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</si>
  <si>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</si>
  <si>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</si>
  <si>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</si>
  <si>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</si>
  <si>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</si>
  <si>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</si>
  <si>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</si>
  <si>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</si>
  <si>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</si>
  <si>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Long-Term Capital</t>
  </si>
  <si>
    <t>20-4-25-685.00 TWDB CW # 73638 - CO 2012</t>
  </si>
  <si>
    <t>20-4-25-685.01 TWDB CW # 73638 - LF</t>
  </si>
  <si>
    <t>TOTAL General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</si>
  <si>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</si>
  <si>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</si>
  <si>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</si>
  <si>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</si>
  <si>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</si>
  <si>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</si>
  <si>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</si>
  <si>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</si>
  <si>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</si>
  <si>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</si>
  <si>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</si>
  <si>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</si>
  <si>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</si>
  <si>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</si>
  <si>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</si>
  <si>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</si>
  <si>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</si>
  <si>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</si>
  <si>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</si>
  <si>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</si>
  <si>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</si>
  <si>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</si>
  <si>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</si>
  <si>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</si>
  <si>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</si>
  <si>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</si>
  <si>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</si>
  <si>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</si>
  <si>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20-5-22-502.01  Refund Trsf Fee to Other Util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</si>
  <si>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</si>
  <si>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</si>
  <si>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</si>
  <si>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</si>
  <si>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</si>
  <si>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</si>
  <si>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</si>
  <si>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20-5-22-250.00  Franchise Fee</t>
  </si>
  <si>
    <t>20-5-22-251.00  Administrative Fee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</si>
  <si>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</si>
  <si>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</si>
  <si>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</si>
  <si>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</si>
  <si>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</si>
  <si>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</si>
  <si>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</si>
  <si>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</si>
  <si>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</si>
  <si>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</si>
  <si>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</si>
  <si>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</si>
  <si>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</si>
  <si>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</si>
  <si>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</si>
  <si>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</si>
  <si>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</si>
  <si>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</si>
  <si>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</si>
  <si>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</si>
  <si>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</si>
  <si>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</si>
  <si>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</si>
  <si>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</si>
  <si>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20-5-22-404.00 Hwy 377N Utility Lines - TXDOT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</si>
  <si>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</si>
  <si>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</si>
  <si>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</si>
  <si>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</si>
  <si>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</si>
  <si>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</si>
  <si>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</si>
  <si>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</si>
  <si>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</si>
  <si>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 MOVED TO FUND 30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</si>
  <si>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</si>
  <si>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</si>
  <si>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</si>
  <si>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</si>
  <si>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</si>
  <si>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</si>
  <si>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</si>
  <si>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</si>
  <si>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</si>
  <si>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</si>
  <si>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</si>
  <si>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</si>
  <si>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</si>
  <si>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</si>
  <si>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</si>
  <si>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</si>
  <si>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</si>
  <si>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</si>
  <si>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</si>
  <si>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</si>
  <si>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</si>
  <si>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</si>
  <si>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</si>
  <si>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</si>
  <si>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</si>
  <si>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</si>
  <si>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</si>
  <si>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</si>
  <si>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</si>
  <si>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Office Equipment</t>
  </si>
  <si>
    <t>20-5-23-308.00  Heavy Rolling Stock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</si>
  <si>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</si>
  <si>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</si>
  <si>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</si>
  <si>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</si>
  <si>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</si>
  <si>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</si>
  <si>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</si>
  <si>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</si>
  <si>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</si>
  <si>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</si>
  <si>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</si>
  <si>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</si>
  <si>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</si>
  <si>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</si>
  <si>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</si>
  <si>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</si>
  <si>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</si>
  <si>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</si>
  <si>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</si>
  <si>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20-5-23-910.30 Transfer-out to Water/Sewer Fund</t>
  </si>
  <si>
    <t>20-5-23-910.50 Transfers-out Utility Support</t>
  </si>
  <si>
    <t>TOTAL 23-SEWER</t>
  </si>
  <si>
    <t>25-LT CAPITAL PROJECTS - CW  MOVED TO FUND 30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</si>
  <si>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</si>
  <si>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</si>
  <si>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</si>
  <si>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</si>
  <si>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/ SEWER  UTILITY FUND</t>
  </si>
  <si>
    <t>30-4-23-700.00 Residential-Service</t>
  </si>
  <si>
    <t>30-4-23-705.00 Commercial-Service</t>
  </si>
  <si>
    <t>30-4-23-720.00 City Departments-Service</t>
  </si>
  <si>
    <t xml:space="preserve">30-4-23-750.00 Sales Consessions  </t>
  </si>
  <si>
    <t>30-4-23-814.00 Disposal Fees</t>
  </si>
  <si>
    <t>30-4-23-815.00 Reimbursed Expenses</t>
  </si>
  <si>
    <t>30-4-23-818.00 Sewer Tap Fees</t>
  </si>
  <si>
    <t>30-4-23-898.00 Interest Income</t>
  </si>
  <si>
    <t>Sewer Long-Term Capital  Projects</t>
  </si>
  <si>
    <t>30-4-25-685.00 TWDB CW # 73638 - CO 2012</t>
  </si>
  <si>
    <t xml:space="preserve">30-4-25-685.01 TWDB CW # 73638 - LF </t>
  </si>
  <si>
    <t>Water 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</si>
  <si>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</si>
  <si>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</si>
  <si>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</si>
  <si>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</si>
  <si>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</si>
  <si>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</si>
  <si>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</si>
  <si>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Water Operating Revenues</t>
  </si>
  <si>
    <t>30-4-31-806.00 Sale of Scrap</t>
  </si>
  <si>
    <t>30-4-31-815.00 Reimbursed Expenses</t>
  </si>
  <si>
    <t>30-4-31-815.02 TXDOT Grant</t>
  </si>
  <si>
    <t>30-4-31-815.03  Community Block Grant -CVCOG</t>
  </si>
  <si>
    <t>30-4-31-818.00 Water Tap Fees</t>
  </si>
  <si>
    <t>30-4-31-819.00 Meter Fees</t>
  </si>
  <si>
    <t>30-4-31-885.00  Donated Assets</t>
  </si>
  <si>
    <t>30-4-31-898.00 Interest Income</t>
  </si>
  <si>
    <t>30-4-31-899.00 Sale of Fixes Assets</t>
  </si>
  <si>
    <t>TOTAL Operating Revenues</t>
  </si>
  <si>
    <t>Water Long-Term Capital Projects</t>
  </si>
  <si>
    <t>30-4-33-686.00 TWDB DW#62545 - CO 2013</t>
  </si>
  <si>
    <t>30-4-33-686.01 TWDB DW#62545 - LF</t>
  </si>
  <si>
    <t>30-4-33-687.00 TWDB DW#62545 - EDAP 2015</t>
  </si>
  <si>
    <t>30-4-33-687.01  TWDB DW#62545 - EDAP 2018</t>
  </si>
  <si>
    <t>30-4-33-687.02 TWDB DW#62545 - EDAP CO 2018</t>
  </si>
  <si>
    <t>30-4-33-689.00 TWDB DW#62545 - CO 2018</t>
  </si>
  <si>
    <t>TOTAL General Revenue</t>
  </si>
  <si>
    <t>30-4-23-900.00 Loan Proceeds</t>
  </si>
  <si>
    <t>30-4-23-910.23 Transfer-in from Electric Fund</t>
  </si>
  <si>
    <t>30-4-25-910.00 Transfers-In</t>
  </si>
  <si>
    <t>30-4-31-900.00 Loan Proceeds</t>
  </si>
  <si>
    <t>30-4-35-900.00 Loan Proceeds</t>
  </si>
  <si>
    <t>30-4-31-910.80 Transfers-in Special Revenue Fund</t>
  </si>
  <si>
    <t>23-SEWER TREATMENT PLANT</t>
  </si>
  <si>
    <t>30-5-23-101.00 Regular Pay</t>
  </si>
  <si>
    <t>30-5-23-102.00 Overtime Pay</t>
  </si>
  <si>
    <t>30-5-23-103.00 Certification Pay</t>
  </si>
  <si>
    <t>30-5-23-106.00 Stand by Pay</t>
  </si>
  <si>
    <t>30-5-23-107.00  Car Allowance</t>
  </si>
  <si>
    <t>30-5-23-110.00 Hospital Insurance</t>
  </si>
  <si>
    <t>30-5-23-111.00 Municipal Retirement</t>
  </si>
  <si>
    <t>30-5-23-112.00 Worker's Comp Insurance</t>
  </si>
  <si>
    <t>30-5-23-113.00 Unemployment Insurance</t>
  </si>
  <si>
    <t>30-5-23-114.00 Payroll Taxes</t>
  </si>
  <si>
    <t>30-5-23-201.00 Organ Dues/Fees</t>
  </si>
  <si>
    <t>30-5-23-202.00 Utilities</t>
  </si>
  <si>
    <t>30-5-23-203.00 Professional Fees</t>
  </si>
  <si>
    <t>30-5-23-203.01 Agency Fees</t>
  </si>
  <si>
    <t>30-5-23-204.00 Property/Liability Insurance</t>
  </si>
  <si>
    <t>30-5-23-212.00 Rentals /Leases</t>
  </si>
  <si>
    <t>30-5-23-213.00 Contract Labor</t>
  </si>
  <si>
    <t>30-5-23-214.00 Internet Acess Fee</t>
  </si>
  <si>
    <t>30-5-23-232.00 Computer Software Maint</t>
  </si>
  <si>
    <t>30-5-23-233.00 Computer Hardware Maint</t>
  </si>
  <si>
    <t>30-5-23-241.00 Bond Collections Fees</t>
  </si>
  <si>
    <t>30-5-23-250.00 Franchise Fees</t>
  </si>
  <si>
    <t>30-5-23-251.00 Administrative Fees</t>
  </si>
  <si>
    <t>30-5-23-301.00 Employee Expense</t>
  </si>
  <si>
    <t>30-5-23-301.02 Employee Training</t>
  </si>
  <si>
    <t>30-5-23-302.00 Supplies</t>
  </si>
  <si>
    <t>30-5-23-303.00 Fuel</t>
  </si>
  <si>
    <t>30-5-23-304.00 Vehicles</t>
  </si>
  <si>
    <t>30-5-23-305.00 Communication Equip</t>
  </si>
  <si>
    <t>30-5-23-306.00 Buildings</t>
  </si>
  <si>
    <t>30-5-23-307.00 Office Equipment</t>
  </si>
  <si>
    <t>30-5-23-308.00  Heavy Rolling Stock</t>
  </si>
  <si>
    <t>30-5-23-309.00 Small Equipment</t>
  </si>
  <si>
    <t>30-5-23-312.00 General</t>
  </si>
  <si>
    <t>30-5-23-313.00 Telephone/Cell/Alarm Sys</t>
  </si>
  <si>
    <t>30-5-23-314.00 Drug Testing</t>
  </si>
  <si>
    <t>30-5-23-316.00 Chemicals</t>
  </si>
  <si>
    <t>30-5-23-317.00 Uniforms and Accessories</t>
  </si>
  <si>
    <t>30-5-23-318.00 Laboratory-Testing</t>
  </si>
  <si>
    <t>30-5-23-392.00 Bad Debt Expense</t>
  </si>
  <si>
    <t>30-5-23-398.00 Interest Expense</t>
  </si>
  <si>
    <t>30-5-23-401.00 Capital Outlay-Projects</t>
  </si>
  <si>
    <t>30-5-23-402.00 Capital Outlay -Vehicles &amp; Equip</t>
  </si>
  <si>
    <t>30-5-23-551.00 Emergency Repairs</t>
  </si>
  <si>
    <t>30-5-23-900.00 Principal Debt Requirements</t>
  </si>
  <si>
    <t>30-5-23-901.00 Capital Outlay - Financed</t>
  </si>
  <si>
    <t>30-5-23-910.10 Administrative fee to General Fund</t>
  </si>
  <si>
    <t>30-5-23-910.35 Transfers-out  WWTP Const</t>
  </si>
  <si>
    <t>30-5-23-910.10 Transfer to General Fund</t>
  </si>
  <si>
    <t>30-5-23-910.50 Transfers-out Utility Support</t>
  </si>
  <si>
    <t>25-LT CAPITAL PROJECTS-CW</t>
  </si>
  <si>
    <t>30-5-25-285.00  TWDB CW#73638-CO 2012</t>
  </si>
  <si>
    <t>30-5-25-285.01  TWDB CW#73638-LF 2012</t>
  </si>
  <si>
    <t>30-5-25-288.00 TWDB CW#73638-CO 2018</t>
  </si>
  <si>
    <t>30-5-25-288.01  TWDB CW#73638-LF 2018</t>
  </si>
  <si>
    <t xml:space="preserve">30-5-25-910.00 Transfers-out </t>
  </si>
  <si>
    <t>TOTAL 25-LT CAPITAL PROJECTS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</si>
  <si>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</si>
  <si>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</si>
  <si>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</si>
  <si>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</si>
  <si>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</si>
  <si>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</si>
  <si>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</si>
  <si>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</si>
  <si>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</si>
  <si>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</si>
  <si>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</si>
  <si>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</si>
  <si>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</si>
  <si>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</si>
  <si>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</si>
  <si>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</si>
  <si>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</si>
  <si>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</si>
  <si>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</si>
  <si>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</si>
  <si>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</si>
  <si>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WASTEWATER DISTRIBUTION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</si>
  <si>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</si>
  <si>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</si>
  <si>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</si>
  <si>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</si>
  <si>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</si>
  <si>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</si>
  <si>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</si>
  <si>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</si>
  <si>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</si>
  <si>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</si>
  <si>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</si>
  <si>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</si>
  <si>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</si>
  <si>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</si>
  <si>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</si>
  <si>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</si>
  <si>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</si>
  <si>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30-5-31-208.01 Litigation</t>
  </si>
  <si>
    <t>30-5-31-211.00  Radium Removal</t>
  </si>
  <si>
    <t>30-5-31-212.00 Rentals /Leases</t>
  </si>
  <si>
    <t>30-5-31-213.00 Contract Labor</t>
  </si>
  <si>
    <t>30-5-31-214.00 Internet Access Fee</t>
  </si>
  <si>
    <t>30-5-31-232.00 Computer Software Maint</t>
  </si>
  <si>
    <t>30-5-31-233.00 Computer Hardware Maint</t>
  </si>
  <si>
    <t>30-5-31-241.00 Bond Collection Fees</t>
  </si>
  <si>
    <t>30-5-31-250.00 Franchise Fees</t>
  </si>
  <si>
    <t>30-5-31-251.00 Administrative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</si>
  <si>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</si>
  <si>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</si>
  <si>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</si>
  <si>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</si>
  <si>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</si>
  <si>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</si>
  <si>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</si>
  <si>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</si>
  <si>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</si>
  <si>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</si>
  <si>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</si>
  <si>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</si>
  <si>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30-5-31-310.01  Water Tanks</t>
  </si>
  <si>
    <t>30-5-31-311.00 Pump Stations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</si>
  <si>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</si>
  <si>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</si>
  <si>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</si>
  <si>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</si>
  <si>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</si>
  <si>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</si>
  <si>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</si>
  <si>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30-5-31-392.00 Bad Debt Expense</t>
  </si>
  <si>
    <t>30-5-31-398.00 Interest Expense</t>
  </si>
  <si>
    <t>31-WATER / WASTE WATER DISTRIBUTION</t>
  </si>
  <si>
    <t>30-5-31-401.00 Capital Outlay-Projects</t>
  </si>
  <si>
    <t>30-5-31-402.00 Capital Outlay-Vechicles &amp; Equip</t>
  </si>
  <si>
    <t>30-5-31-404.00 Hwy 377N Utility Lines - TXDOT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</si>
  <si>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</si>
  <si>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</si>
  <si>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</si>
  <si>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</si>
  <si>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</si>
  <si>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</si>
  <si>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</si>
  <si>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>30-5-31-910.10 Transfers-out to General Fund</t>
  </si>
  <si>
    <t>30-5-31-910.22 Transfers-out to Electric</t>
  </si>
  <si>
    <t>30-5-31-910.33 Transfers-out to DW Const</t>
  </si>
  <si>
    <t>30-5-31-910.50 Transfers-out Utility Support</t>
  </si>
  <si>
    <t>30-5-31-910.80 Transfers-out Special Revenue</t>
  </si>
  <si>
    <t>TOTAL 31-WATER DISTRIBUTION</t>
  </si>
  <si>
    <t>33-LT CAPITAL PROJECTS- DW</t>
  </si>
  <si>
    <t>30-5-33-286.00  TWDB DW #62545-CO 2013</t>
  </si>
  <si>
    <t>30-5-33-286.01   TWDB DW #62545-LF 2013</t>
  </si>
  <si>
    <t>30-5-33-287.00  TWDB DW # 62545-EDAP 2015</t>
  </si>
  <si>
    <t>30-5-33-287.01  TWDB DW #62545 - EDAP 2018</t>
  </si>
  <si>
    <t>30-5-33-287.02 TWDB DW #62545 - EDAP CO 2018</t>
  </si>
  <si>
    <t>30-5-33-289.00 TWDB DW #62545 - CO 2018</t>
  </si>
  <si>
    <t xml:space="preserve">30-5-33-910.00 Transfers-out </t>
  </si>
  <si>
    <t>TOTAL 33-SPECIAL PROJECTS</t>
  </si>
  <si>
    <t>35-GROUNDWATER TREATMENT PLANT OPERATION</t>
  </si>
  <si>
    <t>30-5-35-101.00 Regular Pay</t>
  </si>
  <si>
    <t>30-5-35-102.00 Overtime Pay</t>
  </si>
  <si>
    <t>30-5-35-103.00 Certification Pay</t>
  </si>
  <si>
    <t>30-5-35-106.00 Stand-by Pay</t>
  </si>
  <si>
    <t>30-5-35-107.00 Car Allowance</t>
  </si>
  <si>
    <t>30-5-35-110.00 Hospital Insurance</t>
  </si>
  <si>
    <t>30-5-35-111.00 Municipal Retirement</t>
  </si>
  <si>
    <t>30-5-35-112.00 Worker's Comp Insurance</t>
  </si>
  <si>
    <t>30-5-35-113.00 Unemployment Insurance</t>
  </si>
  <si>
    <t>30-5-35-114.00 Payroll Taxes</t>
  </si>
  <si>
    <t>30-5-35-201.00 Organ Dues/Fees</t>
  </si>
  <si>
    <t>30-5-35-202.00 Utilities</t>
  </si>
  <si>
    <t>30-5-35-203.00 Professional Fees</t>
  </si>
  <si>
    <t>30-5-35-203.01 Agency Fees</t>
  </si>
  <si>
    <t>30-5-35-204.00 Property/Liability Insurance</t>
  </si>
  <si>
    <t>30-5-35-207.00 Janitorial / Pest Services</t>
  </si>
  <si>
    <t>30-5-35-211.00  Radium Removal</t>
  </si>
  <si>
    <t>30-5-35-212.00 Rentals /Leases</t>
  </si>
  <si>
    <t>30-5-35-213.00 Contract Labor</t>
  </si>
  <si>
    <t>30-5-35-214.00 Internet Access Fee</t>
  </si>
  <si>
    <t>30-5-35-232.00 Computer Software Maint</t>
  </si>
  <si>
    <t>30-5-35-233.00 Computer Hardware Maint</t>
  </si>
  <si>
    <t>30-5-35-241.00 Bond Collection Fees</t>
  </si>
  <si>
    <t>30-5-35-250.00 Franchise Fees</t>
  </si>
  <si>
    <t>30-5-35-251.00 Administrative Fees</t>
  </si>
  <si>
    <t>30-5-35-301.00 Employee Expense</t>
  </si>
  <si>
    <t>30-5-35-301.02 Employee Training</t>
  </si>
  <si>
    <t>30-5-35-302.00 Supplies</t>
  </si>
  <si>
    <t>30-5-35-302.02 Meters</t>
  </si>
  <si>
    <t>30-5-35-303.00 Fuel</t>
  </si>
  <si>
    <t>30-5-35-304.00 Vehicles</t>
  </si>
  <si>
    <t>30-5-35-305.00 Communication Equip</t>
  </si>
  <si>
    <t>30-5-35-306.00 Buildings</t>
  </si>
  <si>
    <t>30-5-35-307.00 Office Equipment</t>
  </si>
  <si>
    <t>30-5-35-308.00 Heavy Rolling Stock</t>
  </si>
  <si>
    <t>30-5-35-309.00 Small Equipment</t>
  </si>
  <si>
    <t>30-5-35-310.00 Water Wells</t>
  </si>
  <si>
    <t>30-5-35-310.01  Water Tanks</t>
  </si>
  <si>
    <t>30-5-35-311.00 Pump Stations</t>
  </si>
  <si>
    <t>30-5-35-312.00 General</t>
  </si>
  <si>
    <t>30-5-35-313.00 Telephone/Cell/Alarm Sys</t>
  </si>
  <si>
    <t>30-5-35-314.00 Drug Testing</t>
  </si>
  <si>
    <t>30-5-35-316.00 Chemicals</t>
  </si>
  <si>
    <t>30-5-35-317.00 Uniforms and Accessories</t>
  </si>
  <si>
    <t>30-5-35-318.00 Laboratory-Testing</t>
  </si>
  <si>
    <t>30-5-33-392.00 Bad Debt Expense</t>
  </si>
  <si>
    <t>30-5-35-398.00 Interest Expense</t>
  </si>
  <si>
    <t>30-5-35-401.00 Capital Outlay-Projects</t>
  </si>
  <si>
    <t>30-5-35-402.00 Capital Outlay-Vechicles &amp; Equip</t>
  </si>
  <si>
    <t>30-5-35-551.00 Emergency Repairs</t>
  </si>
  <si>
    <t>30-5-35-900.00 Principal Debt Requirements</t>
  </si>
  <si>
    <t>30-5-35-901.00 Capital Outlay - Financed</t>
  </si>
  <si>
    <t>30-5-35-905.00 Administrative fee to General Fund</t>
  </si>
  <si>
    <t>30-5-35-910.22 Transfers-out to Electric</t>
  </si>
  <si>
    <t>30-5-35-910.33 Transfers-out to DW Const</t>
  </si>
  <si>
    <t>30-5-35-910.50 Transfers-out Utility Support</t>
  </si>
  <si>
    <t>TOTAL 35-GROUNDWATER TREATMENT PLANT OPERATION</t>
  </si>
  <si>
    <t>30 -WATER / SEWER UTILITY FUND</t>
  </si>
  <si>
    <t>33- WATER CONSTRUCTION FUND</t>
  </si>
  <si>
    <t>33-4-33-686.00 TWDB DW -L1000917-CO 2019</t>
  </si>
  <si>
    <t>33-4-33-686.01 TWDB DW  -LF 1000918-LF 2019</t>
  </si>
  <si>
    <t>33-4-33-687.00 TWDB DW - G 1000916-EDAP 2019</t>
  </si>
  <si>
    <t>33-4-33-687.01  EDAP  CO   2019</t>
  </si>
  <si>
    <t>33-4-33-910.30 Transfers-in from Water Fund</t>
  </si>
  <si>
    <t>33 - DW PROJECT</t>
  </si>
  <si>
    <t>33-5-33-286.00 TWDB DW -L1000917-CO 2019</t>
  </si>
  <si>
    <t>33-5-33-286.01 TWDB DW  -LF 1000918-LF 2019</t>
  </si>
  <si>
    <t>33-5-33-287.00 TWDB DW - G 1000916-EDAP 2019</t>
  </si>
  <si>
    <t>33-5-33-290.00  Arbitrage Rebate to IRS</t>
  </si>
  <si>
    <t>33-4-33-900.00 Principal Debt Requirements</t>
  </si>
  <si>
    <t>TOTAL 33- DW PROJECT</t>
  </si>
  <si>
    <t>35- WWTP CONSTRUCTION FUND</t>
  </si>
  <si>
    <t>35-4-25-685.00 TWDB  CW   L1001004   CO 2019A</t>
  </si>
  <si>
    <t>35-4-25-685.01  TWDB  CW   L1001005   CO 2019B</t>
  </si>
  <si>
    <t>35-4-25-685.02 TWDB  CW   LF1001006 LF2019</t>
  </si>
  <si>
    <t>35-4-25-688.00 TWDB  CW  L1001180 CO 2021</t>
  </si>
  <si>
    <t>35-4-25-910.35 Transfers-in from Water/Sewer Fund</t>
  </si>
  <si>
    <t>25 - CW PROJECT</t>
  </si>
  <si>
    <t>35-5-25-285.00  TWDB CW  L1001004  CO 2019A</t>
  </si>
  <si>
    <t>35-5-25-285.01   TWDB CW   L1001005   CO 2019B</t>
  </si>
  <si>
    <t>35-5-25-285.02  TWDB CW  LF1001006  LF2019</t>
  </si>
  <si>
    <t>35-5-25-288.00  TWDB CW  CO 2021</t>
  </si>
  <si>
    <t>35-5-25-290.00  Arbitrage Rebate due to IRS</t>
  </si>
  <si>
    <t>35-5-25-398.00 Interest Expense</t>
  </si>
  <si>
    <t>35-5-25-900.00 Principal Debt Requirement</t>
  </si>
  <si>
    <t>TOTAL 25- CW PROJECT</t>
  </si>
  <si>
    <t>40 -GAS UTILITY FUND</t>
  </si>
  <si>
    <t>Service Revenues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</si>
  <si>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</si>
  <si>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</si>
  <si>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</si>
  <si>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</si>
  <si>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</si>
  <si>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</si>
  <si>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</si>
  <si>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Operating Revenues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</si>
  <si>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</si>
  <si>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</si>
  <si>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</si>
  <si>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</si>
  <si>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</si>
  <si>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</si>
  <si>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</si>
  <si>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</si>
  <si>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</si>
  <si>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</si>
  <si>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</si>
  <si>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</si>
  <si>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</si>
  <si>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</si>
  <si>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</si>
  <si>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</si>
  <si>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</si>
  <si>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</si>
  <si>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</si>
  <si>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</si>
  <si>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</si>
  <si>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</si>
  <si>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</si>
  <si>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</si>
  <si>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</si>
  <si>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</si>
  <si>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</si>
  <si>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</si>
  <si>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</si>
  <si>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</si>
  <si>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</si>
  <si>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</si>
  <si>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</si>
  <si>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40-5-42-250.00 Franchise Fees</t>
  </si>
  <si>
    <t>40-5-42-251.00 Administrative Fees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</si>
  <si>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</si>
  <si>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</si>
  <si>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</si>
  <si>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</si>
  <si>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</si>
  <si>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</si>
  <si>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</si>
  <si>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</si>
  <si>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</si>
  <si>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</si>
  <si>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</si>
  <si>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</si>
  <si>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</si>
  <si>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</si>
  <si>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</si>
  <si>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</si>
  <si>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</si>
  <si>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</si>
  <si>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</si>
  <si>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</si>
  <si>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</si>
  <si>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</si>
  <si>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</si>
  <si>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40-5-42-404.00 Hwy 377N Utility Lines - TXDOT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</si>
  <si>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</si>
  <si>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</si>
  <si>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</si>
  <si>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</si>
  <si>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</si>
  <si>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</si>
  <si>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</si>
  <si>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</si>
  <si>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</si>
  <si>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</si>
  <si>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</si>
  <si>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</si>
  <si>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</si>
  <si>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</si>
  <si>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46-4-46-815.00 Reimbursed Expenses</t>
  </si>
  <si>
    <t>46-4-46-815.01   Credit Card Fees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</si>
  <si>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</si>
  <si>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</si>
  <si>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</si>
  <si>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</si>
  <si>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</si>
  <si>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</si>
  <si>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</si>
  <si>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</si>
  <si>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</si>
  <si>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</si>
  <si>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50-4-50-845.00  Vending income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</si>
  <si>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</si>
  <si>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</si>
  <si>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</si>
  <si>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</si>
  <si>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</si>
  <si>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</si>
  <si>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 / Sewer</t>
  </si>
  <si>
    <t>50-4-50-910.40 Transfers-in from Gas</t>
  </si>
  <si>
    <t>50-4-50-910.60 Transfers-in from Solid Waste</t>
  </si>
  <si>
    <t>50-4-50-910.80 Transfers-in from Special Rev</t>
  </si>
  <si>
    <t>26-METER SERVICES</t>
  </si>
  <si>
    <t>50-5-26-101.00 Regular Pay</t>
  </si>
  <si>
    <t>50-5-26-102.00 Overtime Pay</t>
  </si>
  <si>
    <t>50-5-26-103.00 Certification  Pay</t>
  </si>
  <si>
    <t>50-5-26-110.00 Hospital Insurance</t>
  </si>
  <si>
    <t>50-5-26-113.00 Certification Pay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</si>
  <si>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</si>
  <si>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</si>
  <si>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</si>
  <si>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</si>
  <si>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</si>
  <si>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</si>
  <si>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</si>
  <si>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</si>
  <si>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</si>
  <si>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</si>
  <si>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</si>
  <si>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</si>
  <si>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</si>
  <si>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</si>
  <si>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</si>
  <si>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</si>
  <si>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</si>
  <si>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</si>
  <si>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</si>
  <si>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</si>
  <si>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</si>
  <si>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</si>
  <si>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</si>
  <si>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</si>
  <si>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</si>
  <si>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</si>
  <si>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</si>
  <si>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</si>
  <si>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</si>
  <si>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</si>
  <si>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</si>
  <si>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</si>
  <si>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</si>
  <si>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</si>
  <si>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</si>
  <si>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</si>
  <si>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</si>
  <si>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</si>
  <si>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</si>
  <si>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</si>
  <si>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</si>
  <si>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</si>
  <si>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</si>
  <si>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</si>
  <si>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</si>
  <si>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</si>
  <si>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</si>
  <si>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</si>
  <si>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</si>
  <si>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</si>
  <si>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</si>
  <si>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</si>
  <si>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</si>
  <si>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</si>
  <si>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</si>
  <si>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</si>
  <si>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</si>
  <si>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</si>
  <si>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</si>
  <si>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</si>
  <si>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</si>
  <si>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</si>
  <si>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</si>
  <si>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</si>
  <si>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</si>
  <si>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</si>
  <si>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</si>
  <si>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50-5-50-214.00 Internet Access Fees</t>
  </si>
  <si>
    <t>50-5-50-232.00 Computer Software Maint</t>
  </si>
  <si>
    <t>50-5-50-233.00 Computer Hardware Maint</t>
  </si>
  <si>
    <t>50-5-50-236.00 IT Contract</t>
  </si>
  <si>
    <t>50-5-50-236.01 IT Backup Service</t>
  </si>
  <si>
    <t>50-5-50-302.00 Supplies - Service Center</t>
  </si>
  <si>
    <t>50-5-50-302.03 Postage</t>
  </si>
  <si>
    <t>50-5-50-306.00 Building</t>
  </si>
  <si>
    <t>50-5-50-307.00  Office Equipment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</si>
  <si>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</si>
  <si>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</si>
  <si>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</si>
  <si>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</si>
  <si>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</si>
  <si>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</si>
  <si>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</si>
  <si>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</si>
  <si>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</si>
  <si>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</si>
  <si>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</si>
  <si>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</si>
  <si>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</si>
  <si>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</si>
  <si>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</si>
  <si>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</si>
  <si>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</si>
  <si>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</si>
  <si>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</si>
  <si>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</si>
  <si>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60-4-14-750.00 Sales Consessions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</si>
  <si>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</si>
  <si>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</si>
  <si>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</si>
  <si>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</si>
  <si>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</si>
  <si>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</si>
  <si>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</si>
  <si>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60-4-14-899.00 Sale of Fixed Assets</t>
  </si>
  <si>
    <t>60-4-14-900.00 Loan Proceeds</t>
  </si>
  <si>
    <t>60-4-14-910.40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</si>
  <si>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</si>
  <si>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</si>
  <si>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</si>
  <si>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</si>
  <si>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</si>
  <si>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</si>
  <si>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</si>
  <si>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</si>
  <si>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</si>
  <si>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</si>
  <si>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</si>
  <si>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</si>
  <si>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</si>
  <si>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</si>
  <si>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</si>
  <si>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</si>
  <si>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</si>
  <si>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</si>
  <si>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</si>
  <si>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Computer Software Maint</t>
  </si>
  <si>
    <t>60-5-14-233.00 Computer Hardware Maint</t>
  </si>
  <si>
    <t>60-5-14-250.00 Franchise Fees</t>
  </si>
  <si>
    <t>60-5-14-251.00 Administrative Fees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</si>
  <si>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</si>
  <si>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</si>
  <si>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</si>
  <si>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</si>
  <si>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</si>
  <si>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</si>
  <si>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</si>
  <si>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</si>
  <si>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</si>
  <si>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</si>
  <si>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</si>
  <si>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</si>
  <si>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</si>
  <si>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</si>
  <si>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</si>
  <si>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</si>
  <si>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</si>
  <si>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</si>
  <si>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60-5-14-331.00 Community Clean-up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</si>
  <si>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</si>
  <si>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</si>
  <si>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</si>
  <si>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</si>
  <si>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</si>
  <si>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60-5-14-556.00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</si>
  <si>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</si>
  <si>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</si>
  <si>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</si>
  <si>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</si>
  <si>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</si>
  <si>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60-5-14-910.80 Transfers-out Special Revenue</t>
  </si>
  <si>
    <t>TOTAL 14-SOLID WASTE DISPOSAL</t>
  </si>
  <si>
    <t>18-STREET SANITATION MOVED TO FUND 61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</si>
  <si>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</si>
  <si>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</si>
  <si>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</si>
  <si>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</si>
  <si>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</si>
  <si>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</si>
  <si>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</si>
  <si>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</si>
  <si>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</si>
  <si>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</si>
  <si>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</si>
  <si>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</si>
  <si>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</si>
  <si>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</si>
  <si>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</si>
  <si>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</si>
  <si>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</si>
  <si>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60-5-18-392.00  Bed Debt Expense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</si>
  <si>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</si>
  <si>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</si>
  <si>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</si>
  <si>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</si>
  <si>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60-5-18-910.61 Transfer-out to Street Sanitation Fund</t>
  </si>
  <si>
    <t>60-5-18-901.00 Capital Outlay - Financed</t>
  </si>
  <si>
    <t>TOTAL 18-STREET SANITATION</t>
  </si>
  <si>
    <t>61 - STREET SANITAITON FUND</t>
  </si>
  <si>
    <t>General Revenues</t>
  </si>
  <si>
    <t>61-4-18-700.00 Street Sweeping Svc</t>
  </si>
  <si>
    <t>Operatingl Revenues</t>
  </si>
  <si>
    <t>61-4-18-815.00 Reimbursed Expenses</t>
  </si>
  <si>
    <t>TOTAL Operatingl Revenues</t>
  </si>
  <si>
    <t>61-4-18-900.00 Loan Proceeds</t>
  </si>
  <si>
    <t>61-4-18-910.60 Transfers-in from Solid Waste</t>
  </si>
  <si>
    <t>18-STREET SANITATION</t>
  </si>
  <si>
    <t>61-5-18-101.00 Regular Pay</t>
  </si>
  <si>
    <t>61-5-18-102.00 Overtime Pay</t>
  </si>
  <si>
    <t>61-5-18-103.00  Certificaiton Pay</t>
  </si>
  <si>
    <t>61-5-18-110.00  Hospital Insurance</t>
  </si>
  <si>
    <t>61-5-18-111.00  Municipal Retirement</t>
  </si>
  <si>
    <t>61-5-18-112.00 Worker's Comp Insurance</t>
  </si>
  <si>
    <t>61-5-18-113.00 Unemployment Insurance</t>
  </si>
  <si>
    <t>61-5-18-114.00 Payroll Taxes</t>
  </si>
  <si>
    <t>61-5-18-202.00 Utilities</t>
  </si>
  <si>
    <t>61-5-18-301.00 Employee Expense</t>
  </si>
  <si>
    <t>61-5-18-301.02 Employee Training</t>
  </si>
  <si>
    <t>61-5-18-302.00 Supplies</t>
  </si>
  <si>
    <t>61-5-18-303.00 Fuel</t>
  </si>
  <si>
    <t>61-5-18-304.00 Vehicles</t>
  </si>
  <si>
    <t>61-5-18-308.00 Heavy Rolling Stock</t>
  </si>
  <si>
    <t>61-5-18-309.00  Small Equipment</t>
  </si>
  <si>
    <t>61-5-18-314.00  Drug Testing</t>
  </si>
  <si>
    <t>61-5-18-316.00  Chemicals</t>
  </si>
  <si>
    <t>60-5-18-317.00  Uniforms</t>
  </si>
  <si>
    <t>61-5-18-392.00  Bad Debt Expense</t>
  </si>
  <si>
    <t>61-5-18-398.00  Interest Expense</t>
  </si>
  <si>
    <t>61-5-18-401.00 Capital Outlay - Projects</t>
  </si>
  <si>
    <t>61-5-18-402.00 Capital Outlay-Vechicles &amp; Equip</t>
  </si>
  <si>
    <t>61-5-18-900.00 Principal Debt Requirement</t>
  </si>
  <si>
    <t>80-5-47-901.00 Capital Outlay Financed</t>
  </si>
  <si>
    <t>80 -SPECIAL REVENUE FUND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</si>
  <si>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</si>
  <si>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</si>
  <si>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</si>
  <si>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</si>
  <si>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</si>
  <si>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</si>
  <si>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</si>
  <si>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</si>
  <si>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80-4-16-629.00  Grants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</si>
  <si>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</si>
  <si>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</si>
  <si>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</si>
  <si>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</si>
  <si>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</si>
  <si>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</si>
  <si>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</si>
  <si>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</si>
  <si>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</si>
  <si>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</si>
  <si>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</si>
  <si>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</si>
  <si>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-Drainage</t>
  </si>
  <si>
    <t>80-4-43-671.01  CARES ACT Grant</t>
  </si>
  <si>
    <t>80-4-43-672.00 TXDOT-Airport AWOS</t>
  </si>
  <si>
    <t>80-4-43-673.00 TXDOT-Airport Repavement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</si>
  <si>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</si>
  <si>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</si>
  <si>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</si>
  <si>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</si>
  <si>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</si>
  <si>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</si>
  <si>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</si>
  <si>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</si>
  <si>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80-4-43-680.00  CLFRF 2021</t>
  </si>
  <si>
    <t>80-4-43-684.00 TDA Grant - Water -   #711059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</si>
  <si>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</si>
  <si>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</si>
  <si>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</si>
  <si>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</si>
  <si>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</si>
  <si>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</si>
  <si>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</si>
  <si>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80-4-47-601.00  Cemetery Tax - Current</t>
  </si>
  <si>
    <t>80-4-47-602.00  Cemetery Tax - Delinquent</t>
  </si>
  <si>
    <t>80-4-47-603.00  Cemetery Tax - Penalties / Int</t>
  </si>
  <si>
    <t>80-4-47-605.00  Payment in Lieu of Taxes</t>
  </si>
  <si>
    <t xml:space="preserve">80-4-16-910.00 Transfers-in </t>
  </si>
  <si>
    <t>80-4-16-910.20 Transfers-in from Electric</t>
  </si>
  <si>
    <t>80-4-16-910.40 Transfers-in from Gas</t>
  </si>
  <si>
    <t>80-4-16-910.60  Transfers-in from Solid Waste</t>
  </si>
  <si>
    <t>80-4-43-910.10 Transfers-in from Genral Fund</t>
  </si>
  <si>
    <t>80-4-43-910.22 Transfers-in from Electric</t>
  </si>
  <si>
    <t>80-4-43-910.30 Transfers-in from Water</t>
  </si>
  <si>
    <t>80-4-43-910.40 Transfers-in from Gas</t>
  </si>
  <si>
    <t>80-4-43-910.60 Transfers-in from Solid Waste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</si>
  <si>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</si>
  <si>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</si>
  <si>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</si>
  <si>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</si>
  <si>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</si>
  <si>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</si>
  <si>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</si>
  <si>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</si>
  <si>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</si>
  <si>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80-5-15-910.82 Transfers-out to Hotel/Motel Fund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</si>
  <si>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</si>
  <si>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</si>
  <si>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</si>
  <si>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</si>
  <si>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</si>
  <si>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</si>
  <si>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</si>
  <si>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</si>
  <si>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</si>
  <si>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</si>
  <si>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</si>
  <si>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</si>
  <si>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</si>
  <si>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</si>
  <si>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</si>
  <si>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</si>
  <si>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</si>
  <si>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</si>
  <si>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</si>
  <si>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</si>
  <si>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</si>
  <si>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</si>
  <si>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80-5-16-302.04  Supplies - Home Delivery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</si>
  <si>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</si>
  <si>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</si>
  <si>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</si>
  <si>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</si>
  <si>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</si>
  <si>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</si>
  <si>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</si>
  <si>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</si>
  <si>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</si>
  <si>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</si>
  <si>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</si>
  <si>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</si>
  <si>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</si>
  <si>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</si>
  <si>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</si>
  <si>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80-5-43-263.00 LCRA Grant</t>
  </si>
  <si>
    <t>80-5-43-264.00 CVCOG Grant - Recycling Build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</si>
  <si>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</si>
  <si>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</si>
  <si>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</si>
  <si>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</si>
  <si>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</si>
  <si>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</si>
  <si>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</si>
  <si>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</si>
  <si>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</si>
  <si>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</si>
  <si>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</si>
  <si>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</si>
  <si>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Drainage</t>
  </si>
  <si>
    <t>80-5-43-271.01      Local Cost</t>
  </si>
  <si>
    <t>80-5-43-272.00 TXDOT-Airport - AWOS</t>
  </si>
  <si>
    <t xml:space="preserve">80-5-43-272.01      Local Cost     </t>
  </si>
  <si>
    <t>80-5-43-273.00 TXDOT-Airport - Repavement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</si>
  <si>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</si>
  <si>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</si>
  <si>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</si>
  <si>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</si>
  <si>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</si>
  <si>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</si>
  <si>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</si>
  <si>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</si>
  <si>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</si>
  <si>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</si>
  <si>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</si>
  <si>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</si>
  <si>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</si>
  <si>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</si>
  <si>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80-5-43-280.00  Lt. Conway (Stanburn) Park</t>
  </si>
  <si>
    <t>80-5-43-281.00  CLFRF 2021  Refund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</si>
  <si>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</si>
  <si>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</si>
  <si>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</si>
  <si>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</si>
  <si>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</si>
  <si>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</si>
  <si>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</si>
  <si>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</si>
  <si>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</si>
  <si>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 xml:space="preserve">80-5-43-910.00 Transfers-out </t>
  </si>
  <si>
    <t>80-5-43-910.30 Transfers-out to Water</t>
  </si>
  <si>
    <t>TOTAL 43-COMMUNITY DEVELOPMENT</t>
  </si>
  <si>
    <t>47-CEMETERY MOVED TO FUND 81</t>
  </si>
  <si>
    <t>80-5-47-101.00 Regular Pay</t>
  </si>
  <si>
    <t>80-5-47-102.00 Overtime Pay</t>
  </si>
  <si>
    <t>80-5-47-112.00 Worker's Comp Insurance</t>
  </si>
  <si>
    <t>80-5-47-113.00 Unemployment Insurance</t>
  </si>
  <si>
    <t>80-5-47-114.00 Payroll Taxes</t>
  </si>
  <si>
    <t>80-5-47-203.00 Professional Fees</t>
  </si>
  <si>
    <t>80-5-47-301.00  Employee Expense</t>
  </si>
  <si>
    <t>80-5-47-314.00  Drug Testing</t>
  </si>
  <si>
    <t>80-5-47-324.00  General Repairs</t>
  </si>
  <si>
    <t>80-5-47-401.00 Capital Outlay - Projects</t>
  </si>
  <si>
    <t>80-5-47-402.00 Capital Outlay-Vechicles &amp; Equip</t>
  </si>
  <si>
    <t>80-5-47-910.81 Transfers-out to Cemetery Fund</t>
  </si>
  <si>
    <t>TOTAL 47-CEMETERY</t>
  </si>
  <si>
    <t xml:space="preserve">REVENUE OVER/(UNDER) EXPENDITURES   </t>
  </si>
  <si>
    <t xml:space="preserve">NET WORKING CAPITAL </t>
  </si>
  <si>
    <t>81 - CEMETERY FUND</t>
  </si>
  <si>
    <t>81-4-47-601.00  Cemetery Tax - Current</t>
  </si>
  <si>
    <t>81-4-47-602.00  Cemetery Tax - Delinquent</t>
  </si>
  <si>
    <t>81-4-47-603.00  Cemetery Tax - Penalties / Int</t>
  </si>
  <si>
    <t>81-4-47-605.00  Payment in Lieu of Taxes</t>
  </si>
  <si>
    <t>Operating  Revenue</t>
  </si>
  <si>
    <t>81-4-47-814.00 Donation to Live Oak Cemetery</t>
  </si>
  <si>
    <t>TOTAL Operatin Revenue</t>
  </si>
  <si>
    <t>81-4-47-910.80 Transfers-in from Special Revenue</t>
  </si>
  <si>
    <t>81 -CEMETERY FUND</t>
  </si>
  <si>
    <t>47-CEMETERY</t>
  </si>
  <si>
    <t>81-5-47-101.00 Regular Pay</t>
  </si>
  <si>
    <t>81-5-47-102.00 Overtime Pay</t>
  </si>
  <si>
    <t>81-5-47-110.00  Hospital Insurance</t>
  </si>
  <si>
    <t>81-5-47-111.00  Municipal Retirement</t>
  </si>
  <si>
    <t>81-5-47-112.00 Worker's Comp Insurance</t>
  </si>
  <si>
    <t>81-5-47-113.00 Unemployment Insurance</t>
  </si>
  <si>
    <t>81-5-47-114.00 Payroll Taxes</t>
  </si>
  <si>
    <t>81-5-47-203.00 Professional Fees</t>
  </si>
  <si>
    <t>81-5-47-312.00  General Repairs</t>
  </si>
  <si>
    <t>81-5-47-314.00  Drug Testing</t>
  </si>
  <si>
    <t>81-5-47-317.00  Uniforms &amp; Accessories</t>
  </si>
  <si>
    <t>81-5-47-401.00 Capital Outlay - Projects</t>
  </si>
  <si>
    <t>81-5-47-402.00 Capital Outlay-Vechicles &amp; Equip</t>
  </si>
  <si>
    <t>81  -CEMETERY FUND</t>
  </si>
  <si>
    <t>82- HOTEL / MOTEL TAX FUND</t>
  </si>
  <si>
    <t>82-4-48-655.00  Motel Tax Receipts</t>
  </si>
  <si>
    <t>82-4-48-910.80 Transfers-in from Special Revenue</t>
  </si>
  <si>
    <t>82- HOTEL / MOTEL TAX  FUND</t>
  </si>
  <si>
    <t>48-HOTEL / MOTEL</t>
  </si>
  <si>
    <t>82-5-48-254.00 Qualified Projects</t>
  </si>
  <si>
    <t>82-5-48-255.00 Chamber of Commerce</t>
  </si>
  <si>
    <t>TOTAL 48 HOTEL / MOTEL</t>
  </si>
  <si>
    <t>83 -SPECIAL PURPOSE FUNDS</t>
  </si>
  <si>
    <t>83-4-49-632.01  Security Fees</t>
  </si>
  <si>
    <t>83-4-49-632.02  Technology Fees</t>
  </si>
  <si>
    <t>83-4-49-650.00  Education Subsidy</t>
  </si>
  <si>
    <t>83-4-49-651.00  Drug Seizure Awards</t>
  </si>
  <si>
    <t>Operating Revenue</t>
  </si>
  <si>
    <t>83-4-49-898.00 Interest Income</t>
  </si>
  <si>
    <t>TOTAL Operating Revenue</t>
  </si>
  <si>
    <t>83-4-49-910.10 Transfers-in from General Fund</t>
  </si>
  <si>
    <t>49- POLICE / SECURITY / TECH</t>
  </si>
  <si>
    <t>83-5-49-332.01 Security Expense - Court</t>
  </si>
  <si>
    <t>83-5-49-332.02 Technology Upgrades - Court</t>
  </si>
  <si>
    <t>83-5-49-350.00 Police Educational Training</t>
  </si>
  <si>
    <t>83-5-49-351.00 Drug Enforcement Program</t>
  </si>
  <si>
    <t>83-5-49-401.00 Capital Outlay - Projects</t>
  </si>
  <si>
    <t>83-5-49-402.00 Capital Outlay-Vechicles &amp; Equip</t>
  </si>
  <si>
    <t>TOTAL 49-POLICE / MINICIPAL COURT</t>
  </si>
  <si>
    <t>90  -ECONOMIC DEV CORPORATION FUND A</t>
  </si>
  <si>
    <t>90-4-90-600.00 Corporation Sales Tax</t>
  </si>
  <si>
    <t>90-4-90-605.00 Interest Income</t>
  </si>
  <si>
    <t>90-4-90-610.00 Loan Income-Davenport</t>
  </si>
  <si>
    <t>90-4-90-612.00 Loan Income-Thomas</t>
  </si>
  <si>
    <t>90-4-90-613.00 Loan Income-Owens</t>
  </si>
  <si>
    <t>90-4-90-630.00 Rental Income-Hangar E</t>
  </si>
  <si>
    <t>90-4-90-631.00 Rental Income-City of Brady</t>
  </si>
  <si>
    <t>90-4-90-632.00 Loan Income-Old Dodge Cross'g</t>
  </si>
  <si>
    <t>90-4-90-650.00 Reimbursements</t>
  </si>
  <si>
    <t>90-4-90-651.00 Centex funds</t>
  </si>
  <si>
    <t>90-4-90-655.00 Donations</t>
  </si>
  <si>
    <t>90-ECONOMIC DEV CORP</t>
  </si>
  <si>
    <t>90-5-90-201.00  Marketing FY 13</t>
  </si>
  <si>
    <t>90-5-90-202.00 Marketing FY 14</t>
  </si>
  <si>
    <t>90-5-90-203.00 Marketing FY 15</t>
  </si>
  <si>
    <t>90-5-90-204.00 Marketing FY 16</t>
  </si>
  <si>
    <t>90-5-90-205.00 Marketing FY 17</t>
  </si>
  <si>
    <t>90-5-90-206.00 Marketing FY 18</t>
  </si>
  <si>
    <t>90-5-90-207.00 Marketing FY 19</t>
  </si>
  <si>
    <t>90-5-90-211.00 Professional / Legal Fees</t>
  </si>
  <si>
    <t>90-5-90-212.00 Audit</t>
  </si>
  <si>
    <t>90-5-90-213.00 Contract for Services-COBrady</t>
  </si>
  <si>
    <t>90-5-90-214.00 Contract fo Services - Chamber</t>
  </si>
  <si>
    <t>90-5-90-230.00 Debt Service</t>
  </si>
  <si>
    <t>90-5-90-240.00 Community Dev - Civic Center</t>
  </si>
  <si>
    <t>90-5-90-241.00 McCulloch Co. Conservation</t>
  </si>
  <si>
    <t>90-5-90-242.00  Community Dev - Fish House</t>
  </si>
  <si>
    <t>90-5-90-280.00  Annual Land Lease - COBrady</t>
  </si>
  <si>
    <t>90-5-90-300.00 Travel and Training</t>
  </si>
  <si>
    <t>90-5-90-301.00 Membership Dues / Fees</t>
  </si>
  <si>
    <t>90-5-90-302.00 Insurance</t>
  </si>
  <si>
    <t>90-5-90-303.00 Office Supplies</t>
  </si>
  <si>
    <t>90-5-90-304.00 Office Equipment</t>
  </si>
  <si>
    <t>90-5-90-305.00 Meeting Provisions</t>
  </si>
  <si>
    <t>90-5-90-310.00  Building Repair / Maintenance</t>
  </si>
  <si>
    <t>90-5-90-340.00 Property Taxes</t>
  </si>
  <si>
    <t>90-5-90-650.00 Sundry</t>
  </si>
  <si>
    <t>90-5-90-400.00 Property Acquisition</t>
  </si>
  <si>
    <t>TOTAL Property Acquisition</t>
  </si>
  <si>
    <t>OTHER (USE)</t>
  </si>
  <si>
    <t>90-5-90-910.10 Transfers-out General Fund</t>
  </si>
  <si>
    <t>TOTAL OTHER (USES)</t>
  </si>
  <si>
    <t>TOTAL 90-ECONOMIC DEV CORP</t>
  </si>
  <si>
    <t>91  -ECONOMIC DEV CORPORATION FUND - B</t>
  </si>
  <si>
    <t>91-4-91-600.00 Corporation Sales Tax</t>
  </si>
  <si>
    <t>91-4-91-605.00 Interest Income</t>
  </si>
  <si>
    <t>91-4-91-610.00 Loan Income-Davenport</t>
  </si>
  <si>
    <t>91-4-91-612.00 Loan Income-Thomas</t>
  </si>
  <si>
    <t>91-4-91-613.00 Loan Income-Owens</t>
  </si>
  <si>
    <t>91-4-91-630.00 Rental Income-Hangar E</t>
  </si>
  <si>
    <t>91-4-91-631.00 Rental Income-City of Brady</t>
  </si>
  <si>
    <t>91-4-91-632.00 Loan Income-Old Dodge Cross'g</t>
  </si>
  <si>
    <t>91-4-91-650.00 Reimbursements</t>
  </si>
  <si>
    <t>91-4-91-655.00 Donations</t>
  </si>
  <si>
    <t>91  -ECONOMIC DEV CORPORATION FUND</t>
  </si>
  <si>
    <t>91-ECONOMIC DEV CORP</t>
  </si>
  <si>
    <t>91-5-91-200.00 Marketing FY 19</t>
  </si>
  <si>
    <t>91-5-91-211.00  Professional / Legal Fees</t>
  </si>
  <si>
    <t>91-5-91-212.00 Audit</t>
  </si>
  <si>
    <t>91-5-91-213.00 Contract for Services-COBrady</t>
  </si>
  <si>
    <t>91-5-91-214.00 Contract fo Services - Chamber</t>
  </si>
  <si>
    <t>91-5-91-240.00 Community Dev - Civic Center</t>
  </si>
  <si>
    <t>91-5-91-242.00  Community Dev - Fish House</t>
  </si>
  <si>
    <t>91-5-91-300.00 Travel and Training</t>
  </si>
  <si>
    <t>91-5-91-301.00 Membership Dues / Fees</t>
  </si>
  <si>
    <t>91-5-91-302.00 Insurance</t>
  </si>
  <si>
    <t>91-5-91-303.00 Office Supplies</t>
  </si>
  <si>
    <t>91-5-91-304.00 Office Equipment</t>
  </si>
  <si>
    <t>91-5-91-305.00 Meeting Provisions</t>
  </si>
  <si>
    <t>91-5-91-310.00  Building Repair / Maintenance</t>
  </si>
  <si>
    <t>91-5-91-340.00 Property Taxes</t>
  </si>
  <si>
    <t>91-5-91-400.00 Property Acquisition</t>
  </si>
  <si>
    <t>91-5-91-910.10 Transfers-out General Fund</t>
  </si>
  <si>
    <t>TOTAL 91-ECONOMIC DEV CORP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</si>
</sst>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3" x14ac:knownFonts="1">
    <font>
      <sz val="10"/>
      <name val="Arial"/>
    </font>
    <font>
      <sz val="10"/>
      <name val="Arial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sz val="7.5"/>
      <color rgb="FFFF0000"/>
      <name val="Arial Narrow"/>
      <family val="2"/>
    </font>
    <font>
      <b/>
      <sz val="7.5"/>
      <color rgb="FFFF0000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22" fontId="2" fillId="0" borderId="0" xfId="0" applyNumberFormat="1" applyFont="1"/>
    <xf numFmtId="38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/>
    <xf numFmtId="38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0" xfId="0" applyFont="1"/>
    <xf numFmtId="38" fontId="3" fillId="0" borderId="0" xfId="0" applyNumberFormat="1" applyFont="1"/>
    <xf numFmtId="38" fontId="2" fillId="0" borderId="1" xfId="0" applyNumberFormat="1" applyFont="1" applyBorder="1"/>
    <xf numFmtId="3" fontId="2" fillId="0" borderId="1" xfId="0" applyNumberFormat="1" applyFont="1" applyBorder="1"/>
    <xf numFmtId="40" fontId="2" fillId="0" borderId="0" xfId="0" applyNumberFormat="1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38" fontId="6" fillId="0" borderId="0" xfId="0" applyNumberFormat="1" applyFont="1"/>
    <xf numFmtId="3" fontId="7" fillId="0" borderId="0" xfId="0" applyNumberFormat="1" applyFont="1"/>
    <xf numFmtId="2" fontId="2" fillId="0" borderId="0" xfId="0" applyNumberFormat="1" applyFont="1"/>
    <xf numFmtId="4" fontId="6" fillId="0" borderId="0" xfId="0" applyNumberFormat="1" applyFont="1"/>
    <xf numFmtId="37" fontId="2" fillId="0" borderId="0" xfId="0" applyNumberFormat="1" applyFont="1"/>
    <xf numFmtId="38" fontId="2" fillId="0" borderId="2" xfId="0" applyNumberFormat="1" applyFont="1" applyBorder="1"/>
    <xf numFmtId="3" fontId="2" fillId="0" borderId="2" xfId="0" applyNumberFormat="1" applyFont="1" applyBorder="1"/>
    <xf numFmtId="37" fontId="2" fillId="0" borderId="1" xfId="0" applyNumberFormat="1" applyFont="1" applyBorder="1"/>
    <xf numFmtId="0" fontId="8" fillId="0" borderId="0" xfId="0" applyFont="1" applyAlignment="1">
      <alignment horizontal="center"/>
    </xf>
    <xf numFmtId="4" fontId="2" fillId="0" borderId="0" xfId="0" applyNumberFormat="1" applyFont="1"/>
    <xf numFmtId="0" fontId="6" fillId="0" borderId="0" xfId="0" applyFont="1"/>
    <xf numFmtId="38" fontId="4" fillId="0" borderId="0" xfId="0" applyNumberFormat="1" applyFont="1"/>
    <xf numFmtId="3" fontId="4" fillId="0" borderId="0" xfId="0" applyNumberFormat="1" applyFont="1"/>
    <xf numFmtId="38" fontId="2" fillId="0" borderId="0" xfId="1" applyNumberFormat="1" applyFont="1" applyFill="1"/>
    <xf numFmtId="38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9" fillId="0" borderId="0" xfId="0" applyFont="1"/>
    <xf numFmtId="38" fontId="9" fillId="0" borderId="0" xfId="0" applyNumberFormat="1" applyFont="1"/>
    <xf numFmtId="3" fontId="9" fillId="0" borderId="0" xfId="0" applyNumberFormat="1" applyFont="1"/>
    <xf numFmtId="3" fontId="8" fillId="0" borderId="0" xfId="0" applyNumberFormat="1" applyFont="1"/>
    <xf numFmtId="0" fontId="10" fillId="0" borderId="0" xfId="0" applyFont="1"/>
    <xf numFmtId="38" fontId="5" fillId="0" borderId="0" xfId="0" applyNumberFormat="1" applyFont="1"/>
    <xf numFmtId="40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40" fontId="3" fillId="0" borderId="0" xfId="0" applyNumberFormat="1" applyFont="1"/>
    <xf numFmtId="3" fontId="7" fillId="2" borderId="0" xfId="0" applyNumberFormat="1" applyFont="1" applyFill="1"/>
    <xf numFmtId="3" fontId="6" fillId="0" borderId="0" xfId="0" applyNumberFormat="1" applyFont="1"/>
    <xf numFmtId="38" fontId="7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071F-5CDE-434B-88E2-23A083221400}">
  <sheetPr>
    <tabColor rgb="FFFF0000"/>
    <pageSetUpPr fitToPage="1"/>
  </sheetPr>
  <dimension ref="A1:AH6176"/>
  <sheetViews>
    <sheetView tabSelected="1" topLeftCell="A869" workbookViewId="0">
      <selection activeCell="AC900" sqref="AC900"/>
    </sheetView>
  </sheetViews>
  <sheetFormatPr defaultRowHeight="12.75" x14ac:dyDescent="0.2"/>
  <cols>
    <col min="1" max="1" width="36.5703125" style="3" customWidth="1"/>
    <col min="2" max="2" width="1.28515625" style="3" customWidth="1"/>
    <col min="3" max="3" width="11.5703125" style="2" customWidth="1"/>
    <col min="4" max="4" width="1.7109375" style="3" customWidth="1"/>
    <col min="5" max="5" width="11.7109375" style="2" customWidth="1"/>
    <col min="6" max="6" width="1.42578125" style="3" customWidth="1"/>
    <col min="7" max="7" width="12.42578125" style="2" customWidth="1"/>
    <col min="8" max="8" width="1.42578125" style="3" customWidth="1"/>
    <col min="9" max="9" width="10.5703125" style="2" customWidth="1"/>
    <col min="10" max="10" width="1.28515625" style="3" customWidth="1"/>
    <col min="11" max="11" width="10.5703125" style="4" customWidth="1"/>
    <col min="12" max="12" width="1.28515625" style="3" customWidth="1"/>
    <col min="13" max="13" width="10.5703125" style="4" hidden="1" customWidth="1"/>
    <col min="14" max="14" width="1.28515625" style="3" hidden="1" customWidth="1"/>
    <col min="15" max="15" width="9.28515625" style="4" hidden="1" customWidth="1"/>
    <col min="16" max="16" width="1.28515625" style="3" customWidth="1"/>
    <col min="17" max="17" width="10.5703125" style="4" customWidth="1"/>
    <col min="18" max="18" width="9.140625" style="3" customWidth="1"/>
    <col min="19" max="19" width="9.140625" style="4" customWidth="1"/>
    <col min="20" max="20" width="9.7109375" style="5" customWidth="1"/>
    <col min="21" max="21" width="12.85546875" style="3" customWidth="1"/>
    <col min="22" max="31" width="1.85546875" style="3" customWidth="1"/>
    <col min="32" max="32" width="10.42578125" style="3" bestFit="1" customWidth="1"/>
    <col min="33" max="256" width="9.140625" style="3"/>
    <col min="257" max="257" width="36.5703125" style="3" customWidth="1"/>
    <col min="258" max="258" width="1.28515625" style="3" customWidth="1"/>
    <col min="259" max="259" width="11.5703125" style="3" customWidth="1"/>
    <col min="260" max="260" width="1.7109375" style="3" customWidth="1"/>
    <col min="261" max="261" width="11.7109375" style="3" customWidth="1"/>
    <col min="262" max="262" width="1.42578125" style="3" customWidth="1"/>
    <col min="263" max="263" width="12.42578125" style="3" customWidth="1"/>
    <col min="264" max="264" width="1.42578125" style="3" customWidth="1"/>
    <col min="265" max="265" width="10.5703125" style="3" customWidth="1"/>
    <col min="266" max="266" width="1.28515625" style="3" customWidth="1"/>
    <col min="267" max="267" width="10.5703125" style="3" customWidth="1"/>
    <col min="268" max="268" width="1.28515625" style="3" customWidth="1"/>
    <col min="269" max="271" width="0" style="3" hidden="1" customWidth="1"/>
    <col min="272" max="272" width="1.28515625" style="3" customWidth="1"/>
    <col min="273" max="273" width="10.5703125" style="3" customWidth="1"/>
    <col min="274" max="275" width="9.140625" style="3"/>
    <col min="276" max="276" width="9.7109375" style="3" customWidth="1"/>
    <col min="277" max="277" width="12.85546875" style="3" customWidth="1"/>
    <col min="278" max="287" width="1.85546875" style="3" customWidth="1"/>
    <col min="288" max="288" width="10.42578125" style="3" bestFit="1" customWidth="1"/>
    <col min="289" max="512" width="9.140625" style="3"/>
    <col min="513" max="513" width="36.5703125" style="3" customWidth="1"/>
    <col min="514" max="514" width="1.28515625" style="3" customWidth="1"/>
    <col min="515" max="515" width="11.5703125" style="3" customWidth="1"/>
    <col min="516" max="516" width="1.7109375" style="3" customWidth="1"/>
    <col min="517" max="517" width="11.7109375" style="3" customWidth="1"/>
    <col min="518" max="518" width="1.42578125" style="3" customWidth="1"/>
    <col min="519" max="519" width="12.42578125" style="3" customWidth="1"/>
    <col min="520" max="520" width="1.42578125" style="3" customWidth="1"/>
    <col min="521" max="521" width="10.5703125" style="3" customWidth="1"/>
    <col min="522" max="522" width="1.28515625" style="3" customWidth="1"/>
    <col min="523" max="523" width="10.5703125" style="3" customWidth="1"/>
    <col min="524" max="524" width="1.28515625" style="3" customWidth="1"/>
    <col min="525" max="527" width="0" style="3" hidden="1" customWidth="1"/>
    <col min="528" max="528" width="1.28515625" style="3" customWidth="1"/>
    <col min="529" max="529" width="10.5703125" style="3" customWidth="1"/>
    <col min="530" max="531" width="9.140625" style="3"/>
    <col min="532" max="532" width="9.7109375" style="3" customWidth="1"/>
    <col min="533" max="533" width="12.85546875" style="3" customWidth="1"/>
    <col min="534" max="543" width="1.85546875" style="3" customWidth="1"/>
    <col min="544" max="544" width="10.42578125" style="3" bestFit="1" customWidth="1"/>
    <col min="545" max="768" width="9.140625" style="3"/>
    <col min="769" max="769" width="36.5703125" style="3" customWidth="1"/>
    <col min="770" max="770" width="1.28515625" style="3" customWidth="1"/>
    <col min="771" max="771" width="11.5703125" style="3" customWidth="1"/>
    <col min="772" max="772" width="1.7109375" style="3" customWidth="1"/>
    <col min="773" max="773" width="11.7109375" style="3" customWidth="1"/>
    <col min="774" max="774" width="1.42578125" style="3" customWidth="1"/>
    <col min="775" max="775" width="12.42578125" style="3" customWidth="1"/>
    <col min="776" max="776" width="1.42578125" style="3" customWidth="1"/>
    <col min="777" max="777" width="10.5703125" style="3" customWidth="1"/>
    <col min="778" max="778" width="1.28515625" style="3" customWidth="1"/>
    <col min="779" max="779" width="10.5703125" style="3" customWidth="1"/>
    <col min="780" max="780" width="1.28515625" style="3" customWidth="1"/>
    <col min="781" max="783" width="0" style="3" hidden="1" customWidth="1"/>
    <col min="784" max="784" width="1.28515625" style="3" customWidth="1"/>
    <col min="785" max="785" width="10.5703125" style="3" customWidth="1"/>
    <col min="786" max="787" width="9.140625" style="3"/>
    <col min="788" max="788" width="9.7109375" style="3" customWidth="1"/>
    <col min="789" max="789" width="12.85546875" style="3" customWidth="1"/>
    <col min="790" max="799" width="1.85546875" style="3" customWidth="1"/>
    <col min="800" max="800" width="10.42578125" style="3" bestFit="1" customWidth="1"/>
    <col min="801" max="1024" width="9.140625" style="3"/>
    <col min="1025" max="1025" width="36.5703125" style="3" customWidth="1"/>
    <col min="1026" max="1026" width="1.28515625" style="3" customWidth="1"/>
    <col min="1027" max="1027" width="11.5703125" style="3" customWidth="1"/>
    <col min="1028" max="1028" width="1.7109375" style="3" customWidth="1"/>
    <col min="1029" max="1029" width="11.7109375" style="3" customWidth="1"/>
    <col min="1030" max="1030" width="1.42578125" style="3" customWidth="1"/>
    <col min="1031" max="1031" width="12.42578125" style="3" customWidth="1"/>
    <col min="1032" max="1032" width="1.42578125" style="3" customWidth="1"/>
    <col min="1033" max="1033" width="10.5703125" style="3" customWidth="1"/>
    <col min="1034" max="1034" width="1.28515625" style="3" customWidth="1"/>
    <col min="1035" max="1035" width="10.5703125" style="3" customWidth="1"/>
    <col min="1036" max="1036" width="1.28515625" style="3" customWidth="1"/>
    <col min="1037" max="1039" width="0" style="3" hidden="1" customWidth="1"/>
    <col min="1040" max="1040" width="1.28515625" style="3" customWidth="1"/>
    <col min="1041" max="1041" width="10.5703125" style="3" customWidth="1"/>
    <col min="1042" max="1043" width="9.140625" style="3"/>
    <col min="1044" max="1044" width="9.7109375" style="3" customWidth="1"/>
    <col min="1045" max="1045" width="12.85546875" style="3" customWidth="1"/>
    <col min="1046" max="1055" width="1.85546875" style="3" customWidth="1"/>
    <col min="1056" max="1056" width="10.42578125" style="3" bestFit="1" customWidth="1"/>
    <col min="1057" max="1280" width="9.140625" style="3"/>
    <col min="1281" max="1281" width="36.5703125" style="3" customWidth="1"/>
    <col min="1282" max="1282" width="1.28515625" style="3" customWidth="1"/>
    <col min="1283" max="1283" width="11.5703125" style="3" customWidth="1"/>
    <col min="1284" max="1284" width="1.7109375" style="3" customWidth="1"/>
    <col min="1285" max="1285" width="11.7109375" style="3" customWidth="1"/>
    <col min="1286" max="1286" width="1.42578125" style="3" customWidth="1"/>
    <col min="1287" max="1287" width="12.42578125" style="3" customWidth="1"/>
    <col min="1288" max="1288" width="1.42578125" style="3" customWidth="1"/>
    <col min="1289" max="1289" width="10.5703125" style="3" customWidth="1"/>
    <col min="1290" max="1290" width="1.28515625" style="3" customWidth="1"/>
    <col min="1291" max="1291" width="10.5703125" style="3" customWidth="1"/>
    <col min="1292" max="1292" width="1.28515625" style="3" customWidth="1"/>
    <col min="1293" max="1295" width="0" style="3" hidden="1" customWidth="1"/>
    <col min="1296" max="1296" width="1.28515625" style="3" customWidth="1"/>
    <col min="1297" max="1297" width="10.5703125" style="3" customWidth="1"/>
    <col min="1298" max="1299" width="9.140625" style="3"/>
    <col min="1300" max="1300" width="9.7109375" style="3" customWidth="1"/>
    <col min="1301" max="1301" width="12.85546875" style="3" customWidth="1"/>
    <col min="1302" max="1311" width="1.85546875" style="3" customWidth="1"/>
    <col min="1312" max="1312" width="10.42578125" style="3" bestFit="1" customWidth="1"/>
    <col min="1313" max="1536" width="9.140625" style="3"/>
    <col min="1537" max="1537" width="36.5703125" style="3" customWidth="1"/>
    <col min="1538" max="1538" width="1.28515625" style="3" customWidth="1"/>
    <col min="1539" max="1539" width="11.5703125" style="3" customWidth="1"/>
    <col min="1540" max="1540" width="1.7109375" style="3" customWidth="1"/>
    <col min="1541" max="1541" width="11.7109375" style="3" customWidth="1"/>
    <col min="1542" max="1542" width="1.42578125" style="3" customWidth="1"/>
    <col min="1543" max="1543" width="12.42578125" style="3" customWidth="1"/>
    <col min="1544" max="1544" width="1.42578125" style="3" customWidth="1"/>
    <col min="1545" max="1545" width="10.5703125" style="3" customWidth="1"/>
    <col min="1546" max="1546" width="1.28515625" style="3" customWidth="1"/>
    <col min="1547" max="1547" width="10.5703125" style="3" customWidth="1"/>
    <col min="1548" max="1548" width="1.28515625" style="3" customWidth="1"/>
    <col min="1549" max="1551" width="0" style="3" hidden="1" customWidth="1"/>
    <col min="1552" max="1552" width="1.28515625" style="3" customWidth="1"/>
    <col min="1553" max="1553" width="10.5703125" style="3" customWidth="1"/>
    <col min="1554" max="1555" width="9.140625" style="3"/>
    <col min="1556" max="1556" width="9.7109375" style="3" customWidth="1"/>
    <col min="1557" max="1557" width="12.85546875" style="3" customWidth="1"/>
    <col min="1558" max="1567" width="1.85546875" style="3" customWidth="1"/>
    <col min="1568" max="1568" width="10.42578125" style="3" bestFit="1" customWidth="1"/>
    <col min="1569" max="1792" width="9.140625" style="3"/>
    <col min="1793" max="1793" width="36.5703125" style="3" customWidth="1"/>
    <col min="1794" max="1794" width="1.28515625" style="3" customWidth="1"/>
    <col min="1795" max="1795" width="11.5703125" style="3" customWidth="1"/>
    <col min="1796" max="1796" width="1.7109375" style="3" customWidth="1"/>
    <col min="1797" max="1797" width="11.7109375" style="3" customWidth="1"/>
    <col min="1798" max="1798" width="1.42578125" style="3" customWidth="1"/>
    <col min="1799" max="1799" width="12.42578125" style="3" customWidth="1"/>
    <col min="1800" max="1800" width="1.42578125" style="3" customWidth="1"/>
    <col min="1801" max="1801" width="10.5703125" style="3" customWidth="1"/>
    <col min="1802" max="1802" width="1.28515625" style="3" customWidth="1"/>
    <col min="1803" max="1803" width="10.5703125" style="3" customWidth="1"/>
    <col min="1804" max="1804" width="1.28515625" style="3" customWidth="1"/>
    <col min="1805" max="1807" width="0" style="3" hidden="1" customWidth="1"/>
    <col min="1808" max="1808" width="1.28515625" style="3" customWidth="1"/>
    <col min="1809" max="1809" width="10.5703125" style="3" customWidth="1"/>
    <col min="1810" max="1811" width="9.140625" style="3"/>
    <col min="1812" max="1812" width="9.7109375" style="3" customWidth="1"/>
    <col min="1813" max="1813" width="12.85546875" style="3" customWidth="1"/>
    <col min="1814" max="1823" width="1.85546875" style="3" customWidth="1"/>
    <col min="1824" max="1824" width="10.42578125" style="3" bestFit="1" customWidth="1"/>
    <col min="1825" max="2048" width="9.140625" style="3"/>
    <col min="2049" max="2049" width="36.5703125" style="3" customWidth="1"/>
    <col min="2050" max="2050" width="1.28515625" style="3" customWidth="1"/>
    <col min="2051" max="2051" width="11.5703125" style="3" customWidth="1"/>
    <col min="2052" max="2052" width="1.7109375" style="3" customWidth="1"/>
    <col min="2053" max="2053" width="11.7109375" style="3" customWidth="1"/>
    <col min="2054" max="2054" width="1.42578125" style="3" customWidth="1"/>
    <col min="2055" max="2055" width="12.42578125" style="3" customWidth="1"/>
    <col min="2056" max="2056" width="1.42578125" style="3" customWidth="1"/>
    <col min="2057" max="2057" width="10.5703125" style="3" customWidth="1"/>
    <col min="2058" max="2058" width="1.28515625" style="3" customWidth="1"/>
    <col min="2059" max="2059" width="10.5703125" style="3" customWidth="1"/>
    <col min="2060" max="2060" width="1.28515625" style="3" customWidth="1"/>
    <col min="2061" max="2063" width="0" style="3" hidden="1" customWidth="1"/>
    <col min="2064" max="2064" width="1.28515625" style="3" customWidth="1"/>
    <col min="2065" max="2065" width="10.5703125" style="3" customWidth="1"/>
    <col min="2066" max="2067" width="9.140625" style="3"/>
    <col min="2068" max="2068" width="9.7109375" style="3" customWidth="1"/>
    <col min="2069" max="2069" width="12.85546875" style="3" customWidth="1"/>
    <col min="2070" max="2079" width="1.85546875" style="3" customWidth="1"/>
    <col min="2080" max="2080" width="10.42578125" style="3" bestFit="1" customWidth="1"/>
    <col min="2081" max="2304" width="9.140625" style="3"/>
    <col min="2305" max="2305" width="36.5703125" style="3" customWidth="1"/>
    <col min="2306" max="2306" width="1.28515625" style="3" customWidth="1"/>
    <col min="2307" max="2307" width="11.5703125" style="3" customWidth="1"/>
    <col min="2308" max="2308" width="1.7109375" style="3" customWidth="1"/>
    <col min="2309" max="2309" width="11.7109375" style="3" customWidth="1"/>
    <col min="2310" max="2310" width="1.42578125" style="3" customWidth="1"/>
    <col min="2311" max="2311" width="12.42578125" style="3" customWidth="1"/>
    <col min="2312" max="2312" width="1.42578125" style="3" customWidth="1"/>
    <col min="2313" max="2313" width="10.5703125" style="3" customWidth="1"/>
    <col min="2314" max="2314" width="1.28515625" style="3" customWidth="1"/>
    <col min="2315" max="2315" width="10.5703125" style="3" customWidth="1"/>
    <col min="2316" max="2316" width="1.28515625" style="3" customWidth="1"/>
    <col min="2317" max="2319" width="0" style="3" hidden="1" customWidth="1"/>
    <col min="2320" max="2320" width="1.28515625" style="3" customWidth="1"/>
    <col min="2321" max="2321" width="10.5703125" style="3" customWidth="1"/>
    <col min="2322" max="2323" width="9.140625" style="3"/>
    <col min="2324" max="2324" width="9.7109375" style="3" customWidth="1"/>
    <col min="2325" max="2325" width="12.85546875" style="3" customWidth="1"/>
    <col min="2326" max="2335" width="1.85546875" style="3" customWidth="1"/>
    <col min="2336" max="2336" width="10.42578125" style="3" bestFit="1" customWidth="1"/>
    <col min="2337" max="2560" width="9.140625" style="3"/>
    <col min="2561" max="2561" width="36.5703125" style="3" customWidth="1"/>
    <col min="2562" max="2562" width="1.28515625" style="3" customWidth="1"/>
    <col min="2563" max="2563" width="11.5703125" style="3" customWidth="1"/>
    <col min="2564" max="2564" width="1.7109375" style="3" customWidth="1"/>
    <col min="2565" max="2565" width="11.7109375" style="3" customWidth="1"/>
    <col min="2566" max="2566" width="1.42578125" style="3" customWidth="1"/>
    <col min="2567" max="2567" width="12.42578125" style="3" customWidth="1"/>
    <col min="2568" max="2568" width="1.42578125" style="3" customWidth="1"/>
    <col min="2569" max="2569" width="10.5703125" style="3" customWidth="1"/>
    <col min="2570" max="2570" width="1.28515625" style="3" customWidth="1"/>
    <col min="2571" max="2571" width="10.5703125" style="3" customWidth="1"/>
    <col min="2572" max="2572" width="1.28515625" style="3" customWidth="1"/>
    <col min="2573" max="2575" width="0" style="3" hidden="1" customWidth="1"/>
    <col min="2576" max="2576" width="1.28515625" style="3" customWidth="1"/>
    <col min="2577" max="2577" width="10.5703125" style="3" customWidth="1"/>
    <col min="2578" max="2579" width="9.140625" style="3"/>
    <col min="2580" max="2580" width="9.7109375" style="3" customWidth="1"/>
    <col min="2581" max="2581" width="12.85546875" style="3" customWidth="1"/>
    <col min="2582" max="2591" width="1.85546875" style="3" customWidth="1"/>
    <col min="2592" max="2592" width="10.42578125" style="3" bestFit="1" customWidth="1"/>
    <col min="2593" max="2816" width="9.140625" style="3"/>
    <col min="2817" max="2817" width="36.5703125" style="3" customWidth="1"/>
    <col min="2818" max="2818" width="1.28515625" style="3" customWidth="1"/>
    <col min="2819" max="2819" width="11.5703125" style="3" customWidth="1"/>
    <col min="2820" max="2820" width="1.7109375" style="3" customWidth="1"/>
    <col min="2821" max="2821" width="11.7109375" style="3" customWidth="1"/>
    <col min="2822" max="2822" width="1.42578125" style="3" customWidth="1"/>
    <col min="2823" max="2823" width="12.42578125" style="3" customWidth="1"/>
    <col min="2824" max="2824" width="1.42578125" style="3" customWidth="1"/>
    <col min="2825" max="2825" width="10.5703125" style="3" customWidth="1"/>
    <col min="2826" max="2826" width="1.28515625" style="3" customWidth="1"/>
    <col min="2827" max="2827" width="10.5703125" style="3" customWidth="1"/>
    <col min="2828" max="2828" width="1.28515625" style="3" customWidth="1"/>
    <col min="2829" max="2831" width="0" style="3" hidden="1" customWidth="1"/>
    <col min="2832" max="2832" width="1.28515625" style="3" customWidth="1"/>
    <col min="2833" max="2833" width="10.5703125" style="3" customWidth="1"/>
    <col min="2834" max="2835" width="9.140625" style="3"/>
    <col min="2836" max="2836" width="9.7109375" style="3" customWidth="1"/>
    <col min="2837" max="2837" width="12.85546875" style="3" customWidth="1"/>
    <col min="2838" max="2847" width="1.85546875" style="3" customWidth="1"/>
    <col min="2848" max="2848" width="10.42578125" style="3" bestFit="1" customWidth="1"/>
    <col min="2849" max="3072" width="9.140625" style="3"/>
    <col min="3073" max="3073" width="36.5703125" style="3" customWidth="1"/>
    <col min="3074" max="3074" width="1.28515625" style="3" customWidth="1"/>
    <col min="3075" max="3075" width="11.5703125" style="3" customWidth="1"/>
    <col min="3076" max="3076" width="1.7109375" style="3" customWidth="1"/>
    <col min="3077" max="3077" width="11.7109375" style="3" customWidth="1"/>
    <col min="3078" max="3078" width="1.42578125" style="3" customWidth="1"/>
    <col min="3079" max="3079" width="12.42578125" style="3" customWidth="1"/>
    <col min="3080" max="3080" width="1.42578125" style="3" customWidth="1"/>
    <col min="3081" max="3081" width="10.5703125" style="3" customWidth="1"/>
    <col min="3082" max="3082" width="1.28515625" style="3" customWidth="1"/>
    <col min="3083" max="3083" width="10.5703125" style="3" customWidth="1"/>
    <col min="3084" max="3084" width="1.28515625" style="3" customWidth="1"/>
    <col min="3085" max="3087" width="0" style="3" hidden="1" customWidth="1"/>
    <col min="3088" max="3088" width="1.28515625" style="3" customWidth="1"/>
    <col min="3089" max="3089" width="10.5703125" style="3" customWidth="1"/>
    <col min="3090" max="3091" width="9.140625" style="3"/>
    <col min="3092" max="3092" width="9.7109375" style="3" customWidth="1"/>
    <col min="3093" max="3093" width="12.85546875" style="3" customWidth="1"/>
    <col min="3094" max="3103" width="1.85546875" style="3" customWidth="1"/>
    <col min="3104" max="3104" width="10.42578125" style="3" bestFit="1" customWidth="1"/>
    <col min="3105" max="3328" width="9.140625" style="3"/>
    <col min="3329" max="3329" width="36.5703125" style="3" customWidth="1"/>
    <col min="3330" max="3330" width="1.28515625" style="3" customWidth="1"/>
    <col min="3331" max="3331" width="11.5703125" style="3" customWidth="1"/>
    <col min="3332" max="3332" width="1.7109375" style="3" customWidth="1"/>
    <col min="3333" max="3333" width="11.7109375" style="3" customWidth="1"/>
    <col min="3334" max="3334" width="1.42578125" style="3" customWidth="1"/>
    <col min="3335" max="3335" width="12.42578125" style="3" customWidth="1"/>
    <col min="3336" max="3336" width="1.42578125" style="3" customWidth="1"/>
    <col min="3337" max="3337" width="10.5703125" style="3" customWidth="1"/>
    <col min="3338" max="3338" width="1.28515625" style="3" customWidth="1"/>
    <col min="3339" max="3339" width="10.5703125" style="3" customWidth="1"/>
    <col min="3340" max="3340" width="1.28515625" style="3" customWidth="1"/>
    <col min="3341" max="3343" width="0" style="3" hidden="1" customWidth="1"/>
    <col min="3344" max="3344" width="1.28515625" style="3" customWidth="1"/>
    <col min="3345" max="3345" width="10.5703125" style="3" customWidth="1"/>
    <col min="3346" max="3347" width="9.140625" style="3"/>
    <col min="3348" max="3348" width="9.7109375" style="3" customWidth="1"/>
    <col min="3349" max="3349" width="12.85546875" style="3" customWidth="1"/>
    <col min="3350" max="3359" width="1.85546875" style="3" customWidth="1"/>
    <col min="3360" max="3360" width="10.42578125" style="3" bestFit="1" customWidth="1"/>
    <col min="3361" max="3584" width="9.140625" style="3"/>
    <col min="3585" max="3585" width="36.5703125" style="3" customWidth="1"/>
    <col min="3586" max="3586" width="1.28515625" style="3" customWidth="1"/>
    <col min="3587" max="3587" width="11.5703125" style="3" customWidth="1"/>
    <col min="3588" max="3588" width="1.7109375" style="3" customWidth="1"/>
    <col min="3589" max="3589" width="11.7109375" style="3" customWidth="1"/>
    <col min="3590" max="3590" width="1.42578125" style="3" customWidth="1"/>
    <col min="3591" max="3591" width="12.42578125" style="3" customWidth="1"/>
    <col min="3592" max="3592" width="1.42578125" style="3" customWidth="1"/>
    <col min="3593" max="3593" width="10.5703125" style="3" customWidth="1"/>
    <col min="3594" max="3594" width="1.28515625" style="3" customWidth="1"/>
    <col min="3595" max="3595" width="10.5703125" style="3" customWidth="1"/>
    <col min="3596" max="3596" width="1.28515625" style="3" customWidth="1"/>
    <col min="3597" max="3599" width="0" style="3" hidden="1" customWidth="1"/>
    <col min="3600" max="3600" width="1.28515625" style="3" customWidth="1"/>
    <col min="3601" max="3601" width="10.5703125" style="3" customWidth="1"/>
    <col min="3602" max="3603" width="9.140625" style="3"/>
    <col min="3604" max="3604" width="9.7109375" style="3" customWidth="1"/>
    <col min="3605" max="3605" width="12.85546875" style="3" customWidth="1"/>
    <col min="3606" max="3615" width="1.85546875" style="3" customWidth="1"/>
    <col min="3616" max="3616" width="10.42578125" style="3" bestFit="1" customWidth="1"/>
    <col min="3617" max="3840" width="9.140625" style="3"/>
    <col min="3841" max="3841" width="36.5703125" style="3" customWidth="1"/>
    <col min="3842" max="3842" width="1.28515625" style="3" customWidth="1"/>
    <col min="3843" max="3843" width="11.5703125" style="3" customWidth="1"/>
    <col min="3844" max="3844" width="1.7109375" style="3" customWidth="1"/>
    <col min="3845" max="3845" width="11.7109375" style="3" customWidth="1"/>
    <col min="3846" max="3846" width="1.42578125" style="3" customWidth="1"/>
    <col min="3847" max="3847" width="12.42578125" style="3" customWidth="1"/>
    <col min="3848" max="3848" width="1.42578125" style="3" customWidth="1"/>
    <col min="3849" max="3849" width="10.5703125" style="3" customWidth="1"/>
    <col min="3850" max="3850" width="1.28515625" style="3" customWidth="1"/>
    <col min="3851" max="3851" width="10.5703125" style="3" customWidth="1"/>
    <col min="3852" max="3852" width="1.28515625" style="3" customWidth="1"/>
    <col min="3853" max="3855" width="0" style="3" hidden="1" customWidth="1"/>
    <col min="3856" max="3856" width="1.28515625" style="3" customWidth="1"/>
    <col min="3857" max="3857" width="10.5703125" style="3" customWidth="1"/>
    <col min="3858" max="3859" width="9.140625" style="3"/>
    <col min="3860" max="3860" width="9.7109375" style="3" customWidth="1"/>
    <col min="3861" max="3861" width="12.85546875" style="3" customWidth="1"/>
    <col min="3862" max="3871" width="1.85546875" style="3" customWidth="1"/>
    <col min="3872" max="3872" width="10.42578125" style="3" bestFit="1" customWidth="1"/>
    <col min="3873" max="4096" width="9.140625" style="3"/>
    <col min="4097" max="4097" width="36.5703125" style="3" customWidth="1"/>
    <col min="4098" max="4098" width="1.28515625" style="3" customWidth="1"/>
    <col min="4099" max="4099" width="11.5703125" style="3" customWidth="1"/>
    <col min="4100" max="4100" width="1.7109375" style="3" customWidth="1"/>
    <col min="4101" max="4101" width="11.7109375" style="3" customWidth="1"/>
    <col min="4102" max="4102" width="1.42578125" style="3" customWidth="1"/>
    <col min="4103" max="4103" width="12.42578125" style="3" customWidth="1"/>
    <col min="4104" max="4104" width="1.42578125" style="3" customWidth="1"/>
    <col min="4105" max="4105" width="10.5703125" style="3" customWidth="1"/>
    <col min="4106" max="4106" width="1.28515625" style="3" customWidth="1"/>
    <col min="4107" max="4107" width="10.5703125" style="3" customWidth="1"/>
    <col min="4108" max="4108" width="1.28515625" style="3" customWidth="1"/>
    <col min="4109" max="4111" width="0" style="3" hidden="1" customWidth="1"/>
    <col min="4112" max="4112" width="1.28515625" style="3" customWidth="1"/>
    <col min="4113" max="4113" width="10.5703125" style="3" customWidth="1"/>
    <col min="4114" max="4115" width="9.140625" style="3"/>
    <col min="4116" max="4116" width="9.7109375" style="3" customWidth="1"/>
    <col min="4117" max="4117" width="12.85546875" style="3" customWidth="1"/>
    <col min="4118" max="4127" width="1.85546875" style="3" customWidth="1"/>
    <col min="4128" max="4128" width="10.42578125" style="3" bestFit="1" customWidth="1"/>
    <col min="4129" max="4352" width="9.140625" style="3"/>
    <col min="4353" max="4353" width="36.5703125" style="3" customWidth="1"/>
    <col min="4354" max="4354" width="1.28515625" style="3" customWidth="1"/>
    <col min="4355" max="4355" width="11.5703125" style="3" customWidth="1"/>
    <col min="4356" max="4356" width="1.7109375" style="3" customWidth="1"/>
    <col min="4357" max="4357" width="11.7109375" style="3" customWidth="1"/>
    <col min="4358" max="4358" width="1.42578125" style="3" customWidth="1"/>
    <col min="4359" max="4359" width="12.42578125" style="3" customWidth="1"/>
    <col min="4360" max="4360" width="1.42578125" style="3" customWidth="1"/>
    <col min="4361" max="4361" width="10.5703125" style="3" customWidth="1"/>
    <col min="4362" max="4362" width="1.28515625" style="3" customWidth="1"/>
    <col min="4363" max="4363" width="10.5703125" style="3" customWidth="1"/>
    <col min="4364" max="4364" width="1.28515625" style="3" customWidth="1"/>
    <col min="4365" max="4367" width="0" style="3" hidden="1" customWidth="1"/>
    <col min="4368" max="4368" width="1.28515625" style="3" customWidth="1"/>
    <col min="4369" max="4369" width="10.5703125" style="3" customWidth="1"/>
    <col min="4370" max="4371" width="9.140625" style="3"/>
    <col min="4372" max="4372" width="9.7109375" style="3" customWidth="1"/>
    <col min="4373" max="4373" width="12.85546875" style="3" customWidth="1"/>
    <col min="4374" max="4383" width="1.85546875" style="3" customWidth="1"/>
    <col min="4384" max="4384" width="10.42578125" style="3" bestFit="1" customWidth="1"/>
    <col min="4385" max="4608" width="9.140625" style="3"/>
    <col min="4609" max="4609" width="36.5703125" style="3" customWidth="1"/>
    <col min="4610" max="4610" width="1.28515625" style="3" customWidth="1"/>
    <col min="4611" max="4611" width="11.5703125" style="3" customWidth="1"/>
    <col min="4612" max="4612" width="1.7109375" style="3" customWidth="1"/>
    <col min="4613" max="4613" width="11.7109375" style="3" customWidth="1"/>
    <col min="4614" max="4614" width="1.42578125" style="3" customWidth="1"/>
    <col min="4615" max="4615" width="12.42578125" style="3" customWidth="1"/>
    <col min="4616" max="4616" width="1.42578125" style="3" customWidth="1"/>
    <col min="4617" max="4617" width="10.5703125" style="3" customWidth="1"/>
    <col min="4618" max="4618" width="1.28515625" style="3" customWidth="1"/>
    <col min="4619" max="4619" width="10.5703125" style="3" customWidth="1"/>
    <col min="4620" max="4620" width="1.28515625" style="3" customWidth="1"/>
    <col min="4621" max="4623" width="0" style="3" hidden="1" customWidth="1"/>
    <col min="4624" max="4624" width="1.28515625" style="3" customWidth="1"/>
    <col min="4625" max="4625" width="10.5703125" style="3" customWidth="1"/>
    <col min="4626" max="4627" width="9.140625" style="3"/>
    <col min="4628" max="4628" width="9.7109375" style="3" customWidth="1"/>
    <col min="4629" max="4629" width="12.85546875" style="3" customWidth="1"/>
    <col min="4630" max="4639" width="1.85546875" style="3" customWidth="1"/>
    <col min="4640" max="4640" width="10.42578125" style="3" bestFit="1" customWidth="1"/>
    <col min="4641" max="4864" width="9.140625" style="3"/>
    <col min="4865" max="4865" width="36.5703125" style="3" customWidth="1"/>
    <col min="4866" max="4866" width="1.28515625" style="3" customWidth="1"/>
    <col min="4867" max="4867" width="11.5703125" style="3" customWidth="1"/>
    <col min="4868" max="4868" width="1.7109375" style="3" customWidth="1"/>
    <col min="4869" max="4869" width="11.7109375" style="3" customWidth="1"/>
    <col min="4870" max="4870" width="1.42578125" style="3" customWidth="1"/>
    <col min="4871" max="4871" width="12.42578125" style="3" customWidth="1"/>
    <col min="4872" max="4872" width="1.42578125" style="3" customWidth="1"/>
    <col min="4873" max="4873" width="10.5703125" style="3" customWidth="1"/>
    <col min="4874" max="4874" width="1.28515625" style="3" customWidth="1"/>
    <col min="4875" max="4875" width="10.5703125" style="3" customWidth="1"/>
    <col min="4876" max="4876" width="1.28515625" style="3" customWidth="1"/>
    <col min="4877" max="4879" width="0" style="3" hidden="1" customWidth="1"/>
    <col min="4880" max="4880" width="1.28515625" style="3" customWidth="1"/>
    <col min="4881" max="4881" width="10.5703125" style="3" customWidth="1"/>
    <col min="4882" max="4883" width="9.140625" style="3"/>
    <col min="4884" max="4884" width="9.7109375" style="3" customWidth="1"/>
    <col min="4885" max="4885" width="12.85546875" style="3" customWidth="1"/>
    <col min="4886" max="4895" width="1.85546875" style="3" customWidth="1"/>
    <col min="4896" max="4896" width="10.42578125" style="3" bestFit="1" customWidth="1"/>
    <col min="4897" max="5120" width="9.140625" style="3"/>
    <col min="5121" max="5121" width="36.5703125" style="3" customWidth="1"/>
    <col min="5122" max="5122" width="1.28515625" style="3" customWidth="1"/>
    <col min="5123" max="5123" width="11.5703125" style="3" customWidth="1"/>
    <col min="5124" max="5124" width="1.7109375" style="3" customWidth="1"/>
    <col min="5125" max="5125" width="11.7109375" style="3" customWidth="1"/>
    <col min="5126" max="5126" width="1.42578125" style="3" customWidth="1"/>
    <col min="5127" max="5127" width="12.42578125" style="3" customWidth="1"/>
    <col min="5128" max="5128" width="1.42578125" style="3" customWidth="1"/>
    <col min="5129" max="5129" width="10.5703125" style="3" customWidth="1"/>
    <col min="5130" max="5130" width="1.28515625" style="3" customWidth="1"/>
    <col min="5131" max="5131" width="10.5703125" style="3" customWidth="1"/>
    <col min="5132" max="5132" width="1.28515625" style="3" customWidth="1"/>
    <col min="5133" max="5135" width="0" style="3" hidden="1" customWidth="1"/>
    <col min="5136" max="5136" width="1.28515625" style="3" customWidth="1"/>
    <col min="5137" max="5137" width="10.5703125" style="3" customWidth="1"/>
    <col min="5138" max="5139" width="9.140625" style="3"/>
    <col min="5140" max="5140" width="9.7109375" style="3" customWidth="1"/>
    <col min="5141" max="5141" width="12.85546875" style="3" customWidth="1"/>
    <col min="5142" max="5151" width="1.85546875" style="3" customWidth="1"/>
    <col min="5152" max="5152" width="10.42578125" style="3" bestFit="1" customWidth="1"/>
    <col min="5153" max="5376" width="9.140625" style="3"/>
    <col min="5377" max="5377" width="36.5703125" style="3" customWidth="1"/>
    <col min="5378" max="5378" width="1.28515625" style="3" customWidth="1"/>
    <col min="5379" max="5379" width="11.5703125" style="3" customWidth="1"/>
    <col min="5380" max="5380" width="1.7109375" style="3" customWidth="1"/>
    <col min="5381" max="5381" width="11.7109375" style="3" customWidth="1"/>
    <col min="5382" max="5382" width="1.42578125" style="3" customWidth="1"/>
    <col min="5383" max="5383" width="12.42578125" style="3" customWidth="1"/>
    <col min="5384" max="5384" width="1.42578125" style="3" customWidth="1"/>
    <col min="5385" max="5385" width="10.5703125" style="3" customWidth="1"/>
    <col min="5386" max="5386" width="1.28515625" style="3" customWidth="1"/>
    <col min="5387" max="5387" width="10.5703125" style="3" customWidth="1"/>
    <col min="5388" max="5388" width="1.28515625" style="3" customWidth="1"/>
    <col min="5389" max="5391" width="0" style="3" hidden="1" customWidth="1"/>
    <col min="5392" max="5392" width="1.28515625" style="3" customWidth="1"/>
    <col min="5393" max="5393" width="10.5703125" style="3" customWidth="1"/>
    <col min="5394" max="5395" width="9.140625" style="3"/>
    <col min="5396" max="5396" width="9.7109375" style="3" customWidth="1"/>
    <col min="5397" max="5397" width="12.85546875" style="3" customWidth="1"/>
    <col min="5398" max="5407" width="1.85546875" style="3" customWidth="1"/>
    <col min="5408" max="5408" width="10.42578125" style="3" bestFit="1" customWidth="1"/>
    <col min="5409" max="5632" width="9.140625" style="3"/>
    <col min="5633" max="5633" width="36.5703125" style="3" customWidth="1"/>
    <col min="5634" max="5634" width="1.28515625" style="3" customWidth="1"/>
    <col min="5635" max="5635" width="11.5703125" style="3" customWidth="1"/>
    <col min="5636" max="5636" width="1.7109375" style="3" customWidth="1"/>
    <col min="5637" max="5637" width="11.7109375" style="3" customWidth="1"/>
    <col min="5638" max="5638" width="1.42578125" style="3" customWidth="1"/>
    <col min="5639" max="5639" width="12.42578125" style="3" customWidth="1"/>
    <col min="5640" max="5640" width="1.42578125" style="3" customWidth="1"/>
    <col min="5641" max="5641" width="10.5703125" style="3" customWidth="1"/>
    <col min="5642" max="5642" width="1.28515625" style="3" customWidth="1"/>
    <col min="5643" max="5643" width="10.5703125" style="3" customWidth="1"/>
    <col min="5644" max="5644" width="1.28515625" style="3" customWidth="1"/>
    <col min="5645" max="5647" width="0" style="3" hidden="1" customWidth="1"/>
    <col min="5648" max="5648" width="1.28515625" style="3" customWidth="1"/>
    <col min="5649" max="5649" width="10.5703125" style="3" customWidth="1"/>
    <col min="5650" max="5651" width="9.140625" style="3"/>
    <col min="5652" max="5652" width="9.7109375" style="3" customWidth="1"/>
    <col min="5653" max="5653" width="12.85546875" style="3" customWidth="1"/>
    <col min="5654" max="5663" width="1.85546875" style="3" customWidth="1"/>
    <col min="5664" max="5664" width="10.42578125" style="3" bestFit="1" customWidth="1"/>
    <col min="5665" max="5888" width="9.140625" style="3"/>
    <col min="5889" max="5889" width="36.5703125" style="3" customWidth="1"/>
    <col min="5890" max="5890" width="1.28515625" style="3" customWidth="1"/>
    <col min="5891" max="5891" width="11.5703125" style="3" customWidth="1"/>
    <col min="5892" max="5892" width="1.7109375" style="3" customWidth="1"/>
    <col min="5893" max="5893" width="11.7109375" style="3" customWidth="1"/>
    <col min="5894" max="5894" width="1.42578125" style="3" customWidth="1"/>
    <col min="5895" max="5895" width="12.42578125" style="3" customWidth="1"/>
    <col min="5896" max="5896" width="1.42578125" style="3" customWidth="1"/>
    <col min="5897" max="5897" width="10.5703125" style="3" customWidth="1"/>
    <col min="5898" max="5898" width="1.28515625" style="3" customWidth="1"/>
    <col min="5899" max="5899" width="10.5703125" style="3" customWidth="1"/>
    <col min="5900" max="5900" width="1.28515625" style="3" customWidth="1"/>
    <col min="5901" max="5903" width="0" style="3" hidden="1" customWidth="1"/>
    <col min="5904" max="5904" width="1.28515625" style="3" customWidth="1"/>
    <col min="5905" max="5905" width="10.5703125" style="3" customWidth="1"/>
    <col min="5906" max="5907" width="9.140625" style="3"/>
    <col min="5908" max="5908" width="9.7109375" style="3" customWidth="1"/>
    <col min="5909" max="5909" width="12.85546875" style="3" customWidth="1"/>
    <col min="5910" max="5919" width="1.85546875" style="3" customWidth="1"/>
    <col min="5920" max="5920" width="10.42578125" style="3" bestFit="1" customWidth="1"/>
    <col min="5921" max="6144" width="9.140625" style="3"/>
    <col min="6145" max="6145" width="36.5703125" style="3" customWidth="1"/>
    <col min="6146" max="6146" width="1.28515625" style="3" customWidth="1"/>
    <col min="6147" max="6147" width="11.5703125" style="3" customWidth="1"/>
    <col min="6148" max="6148" width="1.7109375" style="3" customWidth="1"/>
    <col min="6149" max="6149" width="11.7109375" style="3" customWidth="1"/>
    <col min="6150" max="6150" width="1.42578125" style="3" customWidth="1"/>
    <col min="6151" max="6151" width="12.42578125" style="3" customWidth="1"/>
    <col min="6152" max="6152" width="1.42578125" style="3" customWidth="1"/>
    <col min="6153" max="6153" width="10.5703125" style="3" customWidth="1"/>
    <col min="6154" max="6154" width="1.28515625" style="3" customWidth="1"/>
    <col min="6155" max="6155" width="10.5703125" style="3" customWidth="1"/>
    <col min="6156" max="6156" width="1.28515625" style="3" customWidth="1"/>
    <col min="6157" max="6159" width="0" style="3" hidden="1" customWidth="1"/>
    <col min="6160" max="6160" width="1.28515625" style="3" customWidth="1"/>
    <col min="6161" max="6161" width="10.5703125" style="3" customWidth="1"/>
    <col min="6162" max="6163" width="9.140625" style="3"/>
    <col min="6164" max="6164" width="9.7109375" style="3" customWidth="1"/>
    <col min="6165" max="6165" width="12.85546875" style="3" customWidth="1"/>
    <col min="6166" max="6175" width="1.85546875" style="3" customWidth="1"/>
    <col min="6176" max="6176" width="10.42578125" style="3" bestFit="1" customWidth="1"/>
    <col min="6177" max="6400" width="9.140625" style="3"/>
    <col min="6401" max="6401" width="36.5703125" style="3" customWidth="1"/>
    <col min="6402" max="6402" width="1.28515625" style="3" customWidth="1"/>
    <col min="6403" max="6403" width="11.5703125" style="3" customWidth="1"/>
    <col min="6404" max="6404" width="1.7109375" style="3" customWidth="1"/>
    <col min="6405" max="6405" width="11.7109375" style="3" customWidth="1"/>
    <col min="6406" max="6406" width="1.42578125" style="3" customWidth="1"/>
    <col min="6407" max="6407" width="12.42578125" style="3" customWidth="1"/>
    <col min="6408" max="6408" width="1.42578125" style="3" customWidth="1"/>
    <col min="6409" max="6409" width="10.5703125" style="3" customWidth="1"/>
    <col min="6410" max="6410" width="1.28515625" style="3" customWidth="1"/>
    <col min="6411" max="6411" width="10.5703125" style="3" customWidth="1"/>
    <col min="6412" max="6412" width="1.28515625" style="3" customWidth="1"/>
    <col min="6413" max="6415" width="0" style="3" hidden="1" customWidth="1"/>
    <col min="6416" max="6416" width="1.28515625" style="3" customWidth="1"/>
    <col min="6417" max="6417" width="10.5703125" style="3" customWidth="1"/>
    <col min="6418" max="6419" width="9.140625" style="3"/>
    <col min="6420" max="6420" width="9.7109375" style="3" customWidth="1"/>
    <col min="6421" max="6421" width="12.85546875" style="3" customWidth="1"/>
    <col min="6422" max="6431" width="1.85546875" style="3" customWidth="1"/>
    <col min="6432" max="6432" width="10.42578125" style="3" bestFit="1" customWidth="1"/>
    <col min="6433" max="6656" width="9.140625" style="3"/>
    <col min="6657" max="6657" width="36.5703125" style="3" customWidth="1"/>
    <col min="6658" max="6658" width="1.28515625" style="3" customWidth="1"/>
    <col min="6659" max="6659" width="11.5703125" style="3" customWidth="1"/>
    <col min="6660" max="6660" width="1.7109375" style="3" customWidth="1"/>
    <col min="6661" max="6661" width="11.7109375" style="3" customWidth="1"/>
    <col min="6662" max="6662" width="1.42578125" style="3" customWidth="1"/>
    <col min="6663" max="6663" width="12.42578125" style="3" customWidth="1"/>
    <col min="6664" max="6664" width="1.42578125" style="3" customWidth="1"/>
    <col min="6665" max="6665" width="10.5703125" style="3" customWidth="1"/>
    <col min="6666" max="6666" width="1.28515625" style="3" customWidth="1"/>
    <col min="6667" max="6667" width="10.5703125" style="3" customWidth="1"/>
    <col min="6668" max="6668" width="1.28515625" style="3" customWidth="1"/>
    <col min="6669" max="6671" width="0" style="3" hidden="1" customWidth="1"/>
    <col min="6672" max="6672" width="1.28515625" style="3" customWidth="1"/>
    <col min="6673" max="6673" width="10.5703125" style="3" customWidth="1"/>
    <col min="6674" max="6675" width="9.140625" style="3"/>
    <col min="6676" max="6676" width="9.7109375" style="3" customWidth="1"/>
    <col min="6677" max="6677" width="12.85546875" style="3" customWidth="1"/>
    <col min="6678" max="6687" width="1.85546875" style="3" customWidth="1"/>
    <col min="6688" max="6688" width="10.42578125" style="3" bestFit="1" customWidth="1"/>
    <col min="6689" max="6912" width="9.140625" style="3"/>
    <col min="6913" max="6913" width="36.5703125" style="3" customWidth="1"/>
    <col min="6914" max="6914" width="1.28515625" style="3" customWidth="1"/>
    <col min="6915" max="6915" width="11.5703125" style="3" customWidth="1"/>
    <col min="6916" max="6916" width="1.7109375" style="3" customWidth="1"/>
    <col min="6917" max="6917" width="11.7109375" style="3" customWidth="1"/>
    <col min="6918" max="6918" width="1.42578125" style="3" customWidth="1"/>
    <col min="6919" max="6919" width="12.42578125" style="3" customWidth="1"/>
    <col min="6920" max="6920" width="1.42578125" style="3" customWidth="1"/>
    <col min="6921" max="6921" width="10.5703125" style="3" customWidth="1"/>
    <col min="6922" max="6922" width="1.28515625" style="3" customWidth="1"/>
    <col min="6923" max="6923" width="10.5703125" style="3" customWidth="1"/>
    <col min="6924" max="6924" width="1.28515625" style="3" customWidth="1"/>
    <col min="6925" max="6927" width="0" style="3" hidden="1" customWidth="1"/>
    <col min="6928" max="6928" width="1.28515625" style="3" customWidth="1"/>
    <col min="6929" max="6929" width="10.5703125" style="3" customWidth="1"/>
    <col min="6930" max="6931" width="9.140625" style="3"/>
    <col min="6932" max="6932" width="9.7109375" style="3" customWidth="1"/>
    <col min="6933" max="6933" width="12.85546875" style="3" customWidth="1"/>
    <col min="6934" max="6943" width="1.85546875" style="3" customWidth="1"/>
    <col min="6944" max="6944" width="10.42578125" style="3" bestFit="1" customWidth="1"/>
    <col min="6945" max="7168" width="9.140625" style="3"/>
    <col min="7169" max="7169" width="36.5703125" style="3" customWidth="1"/>
    <col min="7170" max="7170" width="1.28515625" style="3" customWidth="1"/>
    <col min="7171" max="7171" width="11.5703125" style="3" customWidth="1"/>
    <col min="7172" max="7172" width="1.7109375" style="3" customWidth="1"/>
    <col min="7173" max="7173" width="11.7109375" style="3" customWidth="1"/>
    <col min="7174" max="7174" width="1.42578125" style="3" customWidth="1"/>
    <col min="7175" max="7175" width="12.42578125" style="3" customWidth="1"/>
    <col min="7176" max="7176" width="1.42578125" style="3" customWidth="1"/>
    <col min="7177" max="7177" width="10.5703125" style="3" customWidth="1"/>
    <col min="7178" max="7178" width="1.28515625" style="3" customWidth="1"/>
    <col min="7179" max="7179" width="10.5703125" style="3" customWidth="1"/>
    <col min="7180" max="7180" width="1.28515625" style="3" customWidth="1"/>
    <col min="7181" max="7183" width="0" style="3" hidden="1" customWidth="1"/>
    <col min="7184" max="7184" width="1.28515625" style="3" customWidth="1"/>
    <col min="7185" max="7185" width="10.5703125" style="3" customWidth="1"/>
    <col min="7186" max="7187" width="9.140625" style="3"/>
    <col min="7188" max="7188" width="9.7109375" style="3" customWidth="1"/>
    <col min="7189" max="7189" width="12.85546875" style="3" customWidth="1"/>
    <col min="7190" max="7199" width="1.85546875" style="3" customWidth="1"/>
    <col min="7200" max="7200" width="10.42578125" style="3" bestFit="1" customWidth="1"/>
    <col min="7201" max="7424" width="9.140625" style="3"/>
    <col min="7425" max="7425" width="36.5703125" style="3" customWidth="1"/>
    <col min="7426" max="7426" width="1.28515625" style="3" customWidth="1"/>
    <col min="7427" max="7427" width="11.5703125" style="3" customWidth="1"/>
    <col min="7428" max="7428" width="1.7109375" style="3" customWidth="1"/>
    <col min="7429" max="7429" width="11.7109375" style="3" customWidth="1"/>
    <col min="7430" max="7430" width="1.42578125" style="3" customWidth="1"/>
    <col min="7431" max="7431" width="12.42578125" style="3" customWidth="1"/>
    <col min="7432" max="7432" width="1.42578125" style="3" customWidth="1"/>
    <col min="7433" max="7433" width="10.5703125" style="3" customWidth="1"/>
    <col min="7434" max="7434" width="1.28515625" style="3" customWidth="1"/>
    <col min="7435" max="7435" width="10.5703125" style="3" customWidth="1"/>
    <col min="7436" max="7436" width="1.28515625" style="3" customWidth="1"/>
    <col min="7437" max="7439" width="0" style="3" hidden="1" customWidth="1"/>
    <col min="7440" max="7440" width="1.28515625" style="3" customWidth="1"/>
    <col min="7441" max="7441" width="10.5703125" style="3" customWidth="1"/>
    <col min="7442" max="7443" width="9.140625" style="3"/>
    <col min="7444" max="7444" width="9.7109375" style="3" customWidth="1"/>
    <col min="7445" max="7445" width="12.85546875" style="3" customWidth="1"/>
    <col min="7446" max="7455" width="1.85546875" style="3" customWidth="1"/>
    <col min="7456" max="7456" width="10.42578125" style="3" bestFit="1" customWidth="1"/>
    <col min="7457" max="7680" width="9.140625" style="3"/>
    <col min="7681" max="7681" width="36.5703125" style="3" customWidth="1"/>
    <col min="7682" max="7682" width="1.28515625" style="3" customWidth="1"/>
    <col min="7683" max="7683" width="11.5703125" style="3" customWidth="1"/>
    <col min="7684" max="7684" width="1.7109375" style="3" customWidth="1"/>
    <col min="7685" max="7685" width="11.7109375" style="3" customWidth="1"/>
    <col min="7686" max="7686" width="1.42578125" style="3" customWidth="1"/>
    <col min="7687" max="7687" width="12.42578125" style="3" customWidth="1"/>
    <col min="7688" max="7688" width="1.42578125" style="3" customWidth="1"/>
    <col min="7689" max="7689" width="10.5703125" style="3" customWidth="1"/>
    <col min="7690" max="7690" width="1.28515625" style="3" customWidth="1"/>
    <col min="7691" max="7691" width="10.5703125" style="3" customWidth="1"/>
    <col min="7692" max="7692" width="1.28515625" style="3" customWidth="1"/>
    <col min="7693" max="7695" width="0" style="3" hidden="1" customWidth="1"/>
    <col min="7696" max="7696" width="1.28515625" style="3" customWidth="1"/>
    <col min="7697" max="7697" width="10.5703125" style="3" customWidth="1"/>
    <col min="7698" max="7699" width="9.140625" style="3"/>
    <col min="7700" max="7700" width="9.7109375" style="3" customWidth="1"/>
    <col min="7701" max="7701" width="12.85546875" style="3" customWidth="1"/>
    <col min="7702" max="7711" width="1.85546875" style="3" customWidth="1"/>
    <col min="7712" max="7712" width="10.42578125" style="3" bestFit="1" customWidth="1"/>
    <col min="7713" max="7936" width="9.140625" style="3"/>
    <col min="7937" max="7937" width="36.5703125" style="3" customWidth="1"/>
    <col min="7938" max="7938" width="1.28515625" style="3" customWidth="1"/>
    <col min="7939" max="7939" width="11.5703125" style="3" customWidth="1"/>
    <col min="7940" max="7940" width="1.7109375" style="3" customWidth="1"/>
    <col min="7941" max="7941" width="11.7109375" style="3" customWidth="1"/>
    <col min="7942" max="7942" width="1.42578125" style="3" customWidth="1"/>
    <col min="7943" max="7943" width="12.42578125" style="3" customWidth="1"/>
    <col min="7944" max="7944" width="1.42578125" style="3" customWidth="1"/>
    <col min="7945" max="7945" width="10.5703125" style="3" customWidth="1"/>
    <col min="7946" max="7946" width="1.28515625" style="3" customWidth="1"/>
    <col min="7947" max="7947" width="10.5703125" style="3" customWidth="1"/>
    <col min="7948" max="7948" width="1.28515625" style="3" customWidth="1"/>
    <col min="7949" max="7951" width="0" style="3" hidden="1" customWidth="1"/>
    <col min="7952" max="7952" width="1.28515625" style="3" customWidth="1"/>
    <col min="7953" max="7953" width="10.5703125" style="3" customWidth="1"/>
    <col min="7954" max="7955" width="9.140625" style="3"/>
    <col min="7956" max="7956" width="9.7109375" style="3" customWidth="1"/>
    <col min="7957" max="7957" width="12.85546875" style="3" customWidth="1"/>
    <col min="7958" max="7967" width="1.85546875" style="3" customWidth="1"/>
    <col min="7968" max="7968" width="10.42578125" style="3" bestFit="1" customWidth="1"/>
    <col min="7969" max="8192" width="9.140625" style="3"/>
    <col min="8193" max="8193" width="36.5703125" style="3" customWidth="1"/>
    <col min="8194" max="8194" width="1.28515625" style="3" customWidth="1"/>
    <col min="8195" max="8195" width="11.5703125" style="3" customWidth="1"/>
    <col min="8196" max="8196" width="1.7109375" style="3" customWidth="1"/>
    <col min="8197" max="8197" width="11.7109375" style="3" customWidth="1"/>
    <col min="8198" max="8198" width="1.42578125" style="3" customWidth="1"/>
    <col min="8199" max="8199" width="12.42578125" style="3" customWidth="1"/>
    <col min="8200" max="8200" width="1.42578125" style="3" customWidth="1"/>
    <col min="8201" max="8201" width="10.5703125" style="3" customWidth="1"/>
    <col min="8202" max="8202" width="1.28515625" style="3" customWidth="1"/>
    <col min="8203" max="8203" width="10.5703125" style="3" customWidth="1"/>
    <col min="8204" max="8204" width="1.28515625" style="3" customWidth="1"/>
    <col min="8205" max="8207" width="0" style="3" hidden="1" customWidth="1"/>
    <col min="8208" max="8208" width="1.28515625" style="3" customWidth="1"/>
    <col min="8209" max="8209" width="10.5703125" style="3" customWidth="1"/>
    <col min="8210" max="8211" width="9.140625" style="3"/>
    <col min="8212" max="8212" width="9.7109375" style="3" customWidth="1"/>
    <col min="8213" max="8213" width="12.85546875" style="3" customWidth="1"/>
    <col min="8214" max="8223" width="1.85546875" style="3" customWidth="1"/>
    <col min="8224" max="8224" width="10.42578125" style="3" bestFit="1" customWidth="1"/>
    <col min="8225" max="8448" width="9.140625" style="3"/>
    <col min="8449" max="8449" width="36.5703125" style="3" customWidth="1"/>
    <col min="8450" max="8450" width="1.28515625" style="3" customWidth="1"/>
    <col min="8451" max="8451" width="11.5703125" style="3" customWidth="1"/>
    <col min="8452" max="8452" width="1.7109375" style="3" customWidth="1"/>
    <col min="8453" max="8453" width="11.7109375" style="3" customWidth="1"/>
    <col min="8454" max="8454" width="1.42578125" style="3" customWidth="1"/>
    <col min="8455" max="8455" width="12.42578125" style="3" customWidth="1"/>
    <col min="8456" max="8456" width="1.42578125" style="3" customWidth="1"/>
    <col min="8457" max="8457" width="10.5703125" style="3" customWidth="1"/>
    <col min="8458" max="8458" width="1.28515625" style="3" customWidth="1"/>
    <col min="8459" max="8459" width="10.5703125" style="3" customWidth="1"/>
    <col min="8460" max="8460" width="1.28515625" style="3" customWidth="1"/>
    <col min="8461" max="8463" width="0" style="3" hidden="1" customWidth="1"/>
    <col min="8464" max="8464" width="1.28515625" style="3" customWidth="1"/>
    <col min="8465" max="8465" width="10.5703125" style="3" customWidth="1"/>
    <col min="8466" max="8467" width="9.140625" style="3"/>
    <col min="8468" max="8468" width="9.7109375" style="3" customWidth="1"/>
    <col min="8469" max="8469" width="12.85546875" style="3" customWidth="1"/>
    <col min="8470" max="8479" width="1.85546875" style="3" customWidth="1"/>
    <col min="8480" max="8480" width="10.42578125" style="3" bestFit="1" customWidth="1"/>
    <col min="8481" max="8704" width="9.140625" style="3"/>
    <col min="8705" max="8705" width="36.5703125" style="3" customWidth="1"/>
    <col min="8706" max="8706" width="1.28515625" style="3" customWidth="1"/>
    <col min="8707" max="8707" width="11.5703125" style="3" customWidth="1"/>
    <col min="8708" max="8708" width="1.7109375" style="3" customWidth="1"/>
    <col min="8709" max="8709" width="11.7109375" style="3" customWidth="1"/>
    <col min="8710" max="8710" width="1.42578125" style="3" customWidth="1"/>
    <col min="8711" max="8711" width="12.42578125" style="3" customWidth="1"/>
    <col min="8712" max="8712" width="1.42578125" style="3" customWidth="1"/>
    <col min="8713" max="8713" width="10.5703125" style="3" customWidth="1"/>
    <col min="8714" max="8714" width="1.28515625" style="3" customWidth="1"/>
    <col min="8715" max="8715" width="10.5703125" style="3" customWidth="1"/>
    <col min="8716" max="8716" width="1.28515625" style="3" customWidth="1"/>
    <col min="8717" max="8719" width="0" style="3" hidden="1" customWidth="1"/>
    <col min="8720" max="8720" width="1.28515625" style="3" customWidth="1"/>
    <col min="8721" max="8721" width="10.5703125" style="3" customWidth="1"/>
    <col min="8722" max="8723" width="9.140625" style="3"/>
    <col min="8724" max="8724" width="9.7109375" style="3" customWidth="1"/>
    <col min="8725" max="8725" width="12.85546875" style="3" customWidth="1"/>
    <col min="8726" max="8735" width="1.85546875" style="3" customWidth="1"/>
    <col min="8736" max="8736" width="10.42578125" style="3" bestFit="1" customWidth="1"/>
    <col min="8737" max="8960" width="9.140625" style="3"/>
    <col min="8961" max="8961" width="36.5703125" style="3" customWidth="1"/>
    <col min="8962" max="8962" width="1.28515625" style="3" customWidth="1"/>
    <col min="8963" max="8963" width="11.5703125" style="3" customWidth="1"/>
    <col min="8964" max="8964" width="1.7109375" style="3" customWidth="1"/>
    <col min="8965" max="8965" width="11.7109375" style="3" customWidth="1"/>
    <col min="8966" max="8966" width="1.42578125" style="3" customWidth="1"/>
    <col min="8967" max="8967" width="12.42578125" style="3" customWidth="1"/>
    <col min="8968" max="8968" width="1.42578125" style="3" customWidth="1"/>
    <col min="8969" max="8969" width="10.5703125" style="3" customWidth="1"/>
    <col min="8970" max="8970" width="1.28515625" style="3" customWidth="1"/>
    <col min="8971" max="8971" width="10.5703125" style="3" customWidth="1"/>
    <col min="8972" max="8972" width="1.28515625" style="3" customWidth="1"/>
    <col min="8973" max="8975" width="0" style="3" hidden="1" customWidth="1"/>
    <col min="8976" max="8976" width="1.28515625" style="3" customWidth="1"/>
    <col min="8977" max="8977" width="10.5703125" style="3" customWidth="1"/>
    <col min="8978" max="8979" width="9.140625" style="3"/>
    <col min="8980" max="8980" width="9.7109375" style="3" customWidth="1"/>
    <col min="8981" max="8981" width="12.85546875" style="3" customWidth="1"/>
    <col min="8982" max="8991" width="1.85546875" style="3" customWidth="1"/>
    <col min="8992" max="8992" width="10.42578125" style="3" bestFit="1" customWidth="1"/>
    <col min="8993" max="9216" width="9.140625" style="3"/>
    <col min="9217" max="9217" width="36.5703125" style="3" customWidth="1"/>
    <col min="9218" max="9218" width="1.28515625" style="3" customWidth="1"/>
    <col min="9219" max="9219" width="11.5703125" style="3" customWidth="1"/>
    <col min="9220" max="9220" width="1.7109375" style="3" customWidth="1"/>
    <col min="9221" max="9221" width="11.7109375" style="3" customWidth="1"/>
    <col min="9222" max="9222" width="1.42578125" style="3" customWidth="1"/>
    <col min="9223" max="9223" width="12.42578125" style="3" customWidth="1"/>
    <col min="9224" max="9224" width="1.42578125" style="3" customWidth="1"/>
    <col min="9225" max="9225" width="10.5703125" style="3" customWidth="1"/>
    <col min="9226" max="9226" width="1.28515625" style="3" customWidth="1"/>
    <col min="9227" max="9227" width="10.5703125" style="3" customWidth="1"/>
    <col min="9228" max="9228" width="1.28515625" style="3" customWidth="1"/>
    <col min="9229" max="9231" width="0" style="3" hidden="1" customWidth="1"/>
    <col min="9232" max="9232" width="1.28515625" style="3" customWidth="1"/>
    <col min="9233" max="9233" width="10.5703125" style="3" customWidth="1"/>
    <col min="9234" max="9235" width="9.140625" style="3"/>
    <col min="9236" max="9236" width="9.7109375" style="3" customWidth="1"/>
    <col min="9237" max="9237" width="12.85546875" style="3" customWidth="1"/>
    <col min="9238" max="9247" width="1.85546875" style="3" customWidth="1"/>
    <col min="9248" max="9248" width="10.42578125" style="3" bestFit="1" customWidth="1"/>
    <col min="9249" max="9472" width="9.140625" style="3"/>
    <col min="9473" max="9473" width="36.5703125" style="3" customWidth="1"/>
    <col min="9474" max="9474" width="1.28515625" style="3" customWidth="1"/>
    <col min="9475" max="9475" width="11.5703125" style="3" customWidth="1"/>
    <col min="9476" max="9476" width="1.7109375" style="3" customWidth="1"/>
    <col min="9477" max="9477" width="11.7109375" style="3" customWidth="1"/>
    <col min="9478" max="9478" width="1.42578125" style="3" customWidth="1"/>
    <col min="9479" max="9479" width="12.42578125" style="3" customWidth="1"/>
    <col min="9480" max="9480" width="1.42578125" style="3" customWidth="1"/>
    <col min="9481" max="9481" width="10.5703125" style="3" customWidth="1"/>
    <col min="9482" max="9482" width="1.28515625" style="3" customWidth="1"/>
    <col min="9483" max="9483" width="10.5703125" style="3" customWidth="1"/>
    <col min="9484" max="9484" width="1.28515625" style="3" customWidth="1"/>
    <col min="9485" max="9487" width="0" style="3" hidden="1" customWidth="1"/>
    <col min="9488" max="9488" width="1.28515625" style="3" customWidth="1"/>
    <col min="9489" max="9489" width="10.5703125" style="3" customWidth="1"/>
    <col min="9490" max="9491" width="9.140625" style="3"/>
    <col min="9492" max="9492" width="9.7109375" style="3" customWidth="1"/>
    <col min="9493" max="9493" width="12.85546875" style="3" customWidth="1"/>
    <col min="9494" max="9503" width="1.85546875" style="3" customWidth="1"/>
    <col min="9504" max="9504" width="10.42578125" style="3" bestFit="1" customWidth="1"/>
    <col min="9505" max="9728" width="9.140625" style="3"/>
    <col min="9729" max="9729" width="36.5703125" style="3" customWidth="1"/>
    <col min="9730" max="9730" width="1.28515625" style="3" customWidth="1"/>
    <col min="9731" max="9731" width="11.5703125" style="3" customWidth="1"/>
    <col min="9732" max="9732" width="1.7109375" style="3" customWidth="1"/>
    <col min="9733" max="9733" width="11.7109375" style="3" customWidth="1"/>
    <col min="9734" max="9734" width="1.42578125" style="3" customWidth="1"/>
    <col min="9735" max="9735" width="12.42578125" style="3" customWidth="1"/>
    <col min="9736" max="9736" width="1.42578125" style="3" customWidth="1"/>
    <col min="9737" max="9737" width="10.5703125" style="3" customWidth="1"/>
    <col min="9738" max="9738" width="1.28515625" style="3" customWidth="1"/>
    <col min="9739" max="9739" width="10.5703125" style="3" customWidth="1"/>
    <col min="9740" max="9740" width="1.28515625" style="3" customWidth="1"/>
    <col min="9741" max="9743" width="0" style="3" hidden="1" customWidth="1"/>
    <col min="9744" max="9744" width="1.28515625" style="3" customWidth="1"/>
    <col min="9745" max="9745" width="10.5703125" style="3" customWidth="1"/>
    <col min="9746" max="9747" width="9.140625" style="3"/>
    <col min="9748" max="9748" width="9.7109375" style="3" customWidth="1"/>
    <col min="9749" max="9749" width="12.85546875" style="3" customWidth="1"/>
    <col min="9750" max="9759" width="1.85546875" style="3" customWidth="1"/>
    <col min="9760" max="9760" width="10.42578125" style="3" bestFit="1" customWidth="1"/>
    <col min="9761" max="9984" width="9.140625" style="3"/>
    <col min="9985" max="9985" width="36.5703125" style="3" customWidth="1"/>
    <col min="9986" max="9986" width="1.28515625" style="3" customWidth="1"/>
    <col min="9987" max="9987" width="11.5703125" style="3" customWidth="1"/>
    <col min="9988" max="9988" width="1.7109375" style="3" customWidth="1"/>
    <col min="9989" max="9989" width="11.7109375" style="3" customWidth="1"/>
    <col min="9990" max="9990" width="1.42578125" style="3" customWidth="1"/>
    <col min="9991" max="9991" width="12.42578125" style="3" customWidth="1"/>
    <col min="9992" max="9992" width="1.42578125" style="3" customWidth="1"/>
    <col min="9993" max="9993" width="10.5703125" style="3" customWidth="1"/>
    <col min="9994" max="9994" width="1.28515625" style="3" customWidth="1"/>
    <col min="9995" max="9995" width="10.5703125" style="3" customWidth="1"/>
    <col min="9996" max="9996" width="1.28515625" style="3" customWidth="1"/>
    <col min="9997" max="9999" width="0" style="3" hidden="1" customWidth="1"/>
    <col min="10000" max="10000" width="1.28515625" style="3" customWidth="1"/>
    <col min="10001" max="10001" width="10.5703125" style="3" customWidth="1"/>
    <col min="10002" max="10003" width="9.140625" style="3"/>
    <col min="10004" max="10004" width="9.7109375" style="3" customWidth="1"/>
    <col min="10005" max="10005" width="12.85546875" style="3" customWidth="1"/>
    <col min="10006" max="10015" width="1.85546875" style="3" customWidth="1"/>
    <col min="10016" max="10016" width="10.42578125" style="3" bestFit="1" customWidth="1"/>
    <col min="10017" max="10240" width="9.140625" style="3"/>
    <col min="10241" max="10241" width="36.5703125" style="3" customWidth="1"/>
    <col min="10242" max="10242" width="1.28515625" style="3" customWidth="1"/>
    <col min="10243" max="10243" width="11.5703125" style="3" customWidth="1"/>
    <col min="10244" max="10244" width="1.7109375" style="3" customWidth="1"/>
    <col min="10245" max="10245" width="11.7109375" style="3" customWidth="1"/>
    <col min="10246" max="10246" width="1.42578125" style="3" customWidth="1"/>
    <col min="10247" max="10247" width="12.42578125" style="3" customWidth="1"/>
    <col min="10248" max="10248" width="1.42578125" style="3" customWidth="1"/>
    <col min="10249" max="10249" width="10.5703125" style="3" customWidth="1"/>
    <col min="10250" max="10250" width="1.28515625" style="3" customWidth="1"/>
    <col min="10251" max="10251" width="10.5703125" style="3" customWidth="1"/>
    <col min="10252" max="10252" width="1.28515625" style="3" customWidth="1"/>
    <col min="10253" max="10255" width="0" style="3" hidden="1" customWidth="1"/>
    <col min="10256" max="10256" width="1.28515625" style="3" customWidth="1"/>
    <col min="10257" max="10257" width="10.5703125" style="3" customWidth="1"/>
    <col min="10258" max="10259" width="9.140625" style="3"/>
    <col min="10260" max="10260" width="9.7109375" style="3" customWidth="1"/>
    <col min="10261" max="10261" width="12.85546875" style="3" customWidth="1"/>
    <col min="10262" max="10271" width="1.85546875" style="3" customWidth="1"/>
    <col min="10272" max="10272" width="10.42578125" style="3" bestFit="1" customWidth="1"/>
    <col min="10273" max="10496" width="9.140625" style="3"/>
    <col min="10497" max="10497" width="36.5703125" style="3" customWidth="1"/>
    <col min="10498" max="10498" width="1.28515625" style="3" customWidth="1"/>
    <col min="10499" max="10499" width="11.5703125" style="3" customWidth="1"/>
    <col min="10500" max="10500" width="1.7109375" style="3" customWidth="1"/>
    <col min="10501" max="10501" width="11.7109375" style="3" customWidth="1"/>
    <col min="10502" max="10502" width="1.42578125" style="3" customWidth="1"/>
    <col min="10503" max="10503" width="12.42578125" style="3" customWidth="1"/>
    <col min="10504" max="10504" width="1.42578125" style="3" customWidth="1"/>
    <col min="10505" max="10505" width="10.5703125" style="3" customWidth="1"/>
    <col min="10506" max="10506" width="1.28515625" style="3" customWidth="1"/>
    <col min="10507" max="10507" width="10.5703125" style="3" customWidth="1"/>
    <col min="10508" max="10508" width="1.28515625" style="3" customWidth="1"/>
    <col min="10509" max="10511" width="0" style="3" hidden="1" customWidth="1"/>
    <col min="10512" max="10512" width="1.28515625" style="3" customWidth="1"/>
    <col min="10513" max="10513" width="10.5703125" style="3" customWidth="1"/>
    <col min="10514" max="10515" width="9.140625" style="3"/>
    <col min="10516" max="10516" width="9.7109375" style="3" customWidth="1"/>
    <col min="10517" max="10517" width="12.85546875" style="3" customWidth="1"/>
    <col min="10518" max="10527" width="1.85546875" style="3" customWidth="1"/>
    <col min="10528" max="10528" width="10.42578125" style="3" bestFit="1" customWidth="1"/>
    <col min="10529" max="10752" width="9.140625" style="3"/>
    <col min="10753" max="10753" width="36.5703125" style="3" customWidth="1"/>
    <col min="10754" max="10754" width="1.28515625" style="3" customWidth="1"/>
    <col min="10755" max="10755" width="11.5703125" style="3" customWidth="1"/>
    <col min="10756" max="10756" width="1.7109375" style="3" customWidth="1"/>
    <col min="10757" max="10757" width="11.7109375" style="3" customWidth="1"/>
    <col min="10758" max="10758" width="1.42578125" style="3" customWidth="1"/>
    <col min="10759" max="10759" width="12.42578125" style="3" customWidth="1"/>
    <col min="10760" max="10760" width="1.42578125" style="3" customWidth="1"/>
    <col min="10761" max="10761" width="10.5703125" style="3" customWidth="1"/>
    <col min="10762" max="10762" width="1.28515625" style="3" customWidth="1"/>
    <col min="10763" max="10763" width="10.5703125" style="3" customWidth="1"/>
    <col min="10764" max="10764" width="1.28515625" style="3" customWidth="1"/>
    <col min="10765" max="10767" width="0" style="3" hidden="1" customWidth="1"/>
    <col min="10768" max="10768" width="1.28515625" style="3" customWidth="1"/>
    <col min="10769" max="10769" width="10.5703125" style="3" customWidth="1"/>
    <col min="10770" max="10771" width="9.140625" style="3"/>
    <col min="10772" max="10772" width="9.7109375" style="3" customWidth="1"/>
    <col min="10773" max="10773" width="12.85546875" style="3" customWidth="1"/>
    <col min="10774" max="10783" width="1.85546875" style="3" customWidth="1"/>
    <col min="10784" max="10784" width="10.42578125" style="3" bestFit="1" customWidth="1"/>
    <col min="10785" max="11008" width="9.140625" style="3"/>
    <col min="11009" max="11009" width="36.5703125" style="3" customWidth="1"/>
    <col min="11010" max="11010" width="1.28515625" style="3" customWidth="1"/>
    <col min="11011" max="11011" width="11.5703125" style="3" customWidth="1"/>
    <col min="11012" max="11012" width="1.7109375" style="3" customWidth="1"/>
    <col min="11013" max="11013" width="11.7109375" style="3" customWidth="1"/>
    <col min="11014" max="11014" width="1.42578125" style="3" customWidth="1"/>
    <col min="11015" max="11015" width="12.42578125" style="3" customWidth="1"/>
    <col min="11016" max="11016" width="1.42578125" style="3" customWidth="1"/>
    <col min="11017" max="11017" width="10.5703125" style="3" customWidth="1"/>
    <col min="11018" max="11018" width="1.28515625" style="3" customWidth="1"/>
    <col min="11019" max="11019" width="10.5703125" style="3" customWidth="1"/>
    <col min="11020" max="11020" width="1.28515625" style="3" customWidth="1"/>
    <col min="11021" max="11023" width="0" style="3" hidden="1" customWidth="1"/>
    <col min="11024" max="11024" width="1.28515625" style="3" customWidth="1"/>
    <col min="11025" max="11025" width="10.5703125" style="3" customWidth="1"/>
    <col min="11026" max="11027" width="9.140625" style="3"/>
    <col min="11028" max="11028" width="9.7109375" style="3" customWidth="1"/>
    <col min="11029" max="11029" width="12.85546875" style="3" customWidth="1"/>
    <col min="11030" max="11039" width="1.85546875" style="3" customWidth="1"/>
    <col min="11040" max="11040" width="10.42578125" style="3" bestFit="1" customWidth="1"/>
    <col min="11041" max="11264" width="9.140625" style="3"/>
    <col min="11265" max="11265" width="36.5703125" style="3" customWidth="1"/>
    <col min="11266" max="11266" width="1.28515625" style="3" customWidth="1"/>
    <col min="11267" max="11267" width="11.5703125" style="3" customWidth="1"/>
    <col min="11268" max="11268" width="1.7109375" style="3" customWidth="1"/>
    <col min="11269" max="11269" width="11.7109375" style="3" customWidth="1"/>
    <col min="11270" max="11270" width="1.42578125" style="3" customWidth="1"/>
    <col min="11271" max="11271" width="12.42578125" style="3" customWidth="1"/>
    <col min="11272" max="11272" width="1.42578125" style="3" customWidth="1"/>
    <col min="11273" max="11273" width="10.5703125" style="3" customWidth="1"/>
    <col min="11274" max="11274" width="1.28515625" style="3" customWidth="1"/>
    <col min="11275" max="11275" width="10.5703125" style="3" customWidth="1"/>
    <col min="11276" max="11276" width="1.28515625" style="3" customWidth="1"/>
    <col min="11277" max="11279" width="0" style="3" hidden="1" customWidth="1"/>
    <col min="11280" max="11280" width="1.28515625" style="3" customWidth="1"/>
    <col min="11281" max="11281" width="10.5703125" style="3" customWidth="1"/>
    <col min="11282" max="11283" width="9.140625" style="3"/>
    <col min="11284" max="11284" width="9.7109375" style="3" customWidth="1"/>
    <col min="11285" max="11285" width="12.85546875" style="3" customWidth="1"/>
    <col min="11286" max="11295" width="1.85546875" style="3" customWidth="1"/>
    <col min="11296" max="11296" width="10.42578125" style="3" bestFit="1" customWidth="1"/>
    <col min="11297" max="11520" width="9.140625" style="3"/>
    <col min="11521" max="11521" width="36.5703125" style="3" customWidth="1"/>
    <col min="11522" max="11522" width="1.28515625" style="3" customWidth="1"/>
    <col min="11523" max="11523" width="11.5703125" style="3" customWidth="1"/>
    <col min="11524" max="11524" width="1.7109375" style="3" customWidth="1"/>
    <col min="11525" max="11525" width="11.7109375" style="3" customWidth="1"/>
    <col min="11526" max="11526" width="1.42578125" style="3" customWidth="1"/>
    <col min="11527" max="11527" width="12.42578125" style="3" customWidth="1"/>
    <col min="11528" max="11528" width="1.42578125" style="3" customWidth="1"/>
    <col min="11529" max="11529" width="10.5703125" style="3" customWidth="1"/>
    <col min="11530" max="11530" width="1.28515625" style="3" customWidth="1"/>
    <col min="11531" max="11531" width="10.5703125" style="3" customWidth="1"/>
    <col min="11532" max="11532" width="1.28515625" style="3" customWidth="1"/>
    <col min="11533" max="11535" width="0" style="3" hidden="1" customWidth="1"/>
    <col min="11536" max="11536" width="1.28515625" style="3" customWidth="1"/>
    <col min="11537" max="11537" width="10.5703125" style="3" customWidth="1"/>
    <col min="11538" max="11539" width="9.140625" style="3"/>
    <col min="11540" max="11540" width="9.7109375" style="3" customWidth="1"/>
    <col min="11541" max="11541" width="12.85546875" style="3" customWidth="1"/>
    <col min="11542" max="11551" width="1.85546875" style="3" customWidth="1"/>
    <col min="11552" max="11552" width="10.42578125" style="3" bestFit="1" customWidth="1"/>
    <col min="11553" max="11776" width="9.140625" style="3"/>
    <col min="11777" max="11777" width="36.5703125" style="3" customWidth="1"/>
    <col min="11778" max="11778" width="1.28515625" style="3" customWidth="1"/>
    <col min="11779" max="11779" width="11.5703125" style="3" customWidth="1"/>
    <col min="11780" max="11780" width="1.7109375" style="3" customWidth="1"/>
    <col min="11781" max="11781" width="11.7109375" style="3" customWidth="1"/>
    <col min="11782" max="11782" width="1.42578125" style="3" customWidth="1"/>
    <col min="11783" max="11783" width="12.42578125" style="3" customWidth="1"/>
    <col min="11784" max="11784" width="1.42578125" style="3" customWidth="1"/>
    <col min="11785" max="11785" width="10.5703125" style="3" customWidth="1"/>
    <col min="11786" max="11786" width="1.28515625" style="3" customWidth="1"/>
    <col min="11787" max="11787" width="10.5703125" style="3" customWidth="1"/>
    <col min="11788" max="11788" width="1.28515625" style="3" customWidth="1"/>
    <col min="11789" max="11791" width="0" style="3" hidden="1" customWidth="1"/>
    <col min="11792" max="11792" width="1.28515625" style="3" customWidth="1"/>
    <col min="11793" max="11793" width="10.5703125" style="3" customWidth="1"/>
    <col min="11794" max="11795" width="9.140625" style="3"/>
    <col min="11796" max="11796" width="9.7109375" style="3" customWidth="1"/>
    <col min="11797" max="11797" width="12.85546875" style="3" customWidth="1"/>
    <col min="11798" max="11807" width="1.85546875" style="3" customWidth="1"/>
    <col min="11808" max="11808" width="10.42578125" style="3" bestFit="1" customWidth="1"/>
    <col min="11809" max="12032" width="9.140625" style="3"/>
    <col min="12033" max="12033" width="36.5703125" style="3" customWidth="1"/>
    <col min="12034" max="12034" width="1.28515625" style="3" customWidth="1"/>
    <col min="12035" max="12035" width="11.5703125" style="3" customWidth="1"/>
    <col min="12036" max="12036" width="1.7109375" style="3" customWidth="1"/>
    <col min="12037" max="12037" width="11.7109375" style="3" customWidth="1"/>
    <col min="12038" max="12038" width="1.42578125" style="3" customWidth="1"/>
    <col min="12039" max="12039" width="12.42578125" style="3" customWidth="1"/>
    <col min="12040" max="12040" width="1.42578125" style="3" customWidth="1"/>
    <col min="12041" max="12041" width="10.5703125" style="3" customWidth="1"/>
    <col min="12042" max="12042" width="1.28515625" style="3" customWidth="1"/>
    <col min="12043" max="12043" width="10.5703125" style="3" customWidth="1"/>
    <col min="12044" max="12044" width="1.28515625" style="3" customWidth="1"/>
    <col min="12045" max="12047" width="0" style="3" hidden="1" customWidth="1"/>
    <col min="12048" max="12048" width="1.28515625" style="3" customWidth="1"/>
    <col min="12049" max="12049" width="10.5703125" style="3" customWidth="1"/>
    <col min="12050" max="12051" width="9.140625" style="3"/>
    <col min="12052" max="12052" width="9.7109375" style="3" customWidth="1"/>
    <col min="12053" max="12053" width="12.85546875" style="3" customWidth="1"/>
    <col min="12054" max="12063" width="1.85546875" style="3" customWidth="1"/>
    <col min="12064" max="12064" width="10.42578125" style="3" bestFit="1" customWidth="1"/>
    <col min="12065" max="12288" width="9.140625" style="3"/>
    <col min="12289" max="12289" width="36.5703125" style="3" customWidth="1"/>
    <col min="12290" max="12290" width="1.28515625" style="3" customWidth="1"/>
    <col min="12291" max="12291" width="11.5703125" style="3" customWidth="1"/>
    <col min="12292" max="12292" width="1.7109375" style="3" customWidth="1"/>
    <col min="12293" max="12293" width="11.7109375" style="3" customWidth="1"/>
    <col min="12294" max="12294" width="1.42578125" style="3" customWidth="1"/>
    <col min="12295" max="12295" width="12.42578125" style="3" customWidth="1"/>
    <col min="12296" max="12296" width="1.42578125" style="3" customWidth="1"/>
    <col min="12297" max="12297" width="10.5703125" style="3" customWidth="1"/>
    <col min="12298" max="12298" width="1.28515625" style="3" customWidth="1"/>
    <col min="12299" max="12299" width="10.5703125" style="3" customWidth="1"/>
    <col min="12300" max="12300" width="1.28515625" style="3" customWidth="1"/>
    <col min="12301" max="12303" width="0" style="3" hidden="1" customWidth="1"/>
    <col min="12304" max="12304" width="1.28515625" style="3" customWidth="1"/>
    <col min="12305" max="12305" width="10.5703125" style="3" customWidth="1"/>
    <col min="12306" max="12307" width="9.140625" style="3"/>
    <col min="12308" max="12308" width="9.7109375" style="3" customWidth="1"/>
    <col min="12309" max="12309" width="12.85546875" style="3" customWidth="1"/>
    <col min="12310" max="12319" width="1.85546875" style="3" customWidth="1"/>
    <col min="12320" max="12320" width="10.42578125" style="3" bestFit="1" customWidth="1"/>
    <col min="12321" max="12544" width="9.140625" style="3"/>
    <col min="12545" max="12545" width="36.5703125" style="3" customWidth="1"/>
    <col min="12546" max="12546" width="1.28515625" style="3" customWidth="1"/>
    <col min="12547" max="12547" width="11.5703125" style="3" customWidth="1"/>
    <col min="12548" max="12548" width="1.7109375" style="3" customWidth="1"/>
    <col min="12549" max="12549" width="11.7109375" style="3" customWidth="1"/>
    <col min="12550" max="12550" width="1.42578125" style="3" customWidth="1"/>
    <col min="12551" max="12551" width="12.42578125" style="3" customWidth="1"/>
    <col min="12552" max="12552" width="1.42578125" style="3" customWidth="1"/>
    <col min="12553" max="12553" width="10.5703125" style="3" customWidth="1"/>
    <col min="12554" max="12554" width="1.28515625" style="3" customWidth="1"/>
    <col min="12555" max="12555" width="10.5703125" style="3" customWidth="1"/>
    <col min="12556" max="12556" width="1.28515625" style="3" customWidth="1"/>
    <col min="12557" max="12559" width="0" style="3" hidden="1" customWidth="1"/>
    <col min="12560" max="12560" width="1.28515625" style="3" customWidth="1"/>
    <col min="12561" max="12561" width="10.5703125" style="3" customWidth="1"/>
    <col min="12562" max="12563" width="9.140625" style="3"/>
    <col min="12564" max="12564" width="9.7109375" style="3" customWidth="1"/>
    <col min="12565" max="12565" width="12.85546875" style="3" customWidth="1"/>
    <col min="12566" max="12575" width="1.85546875" style="3" customWidth="1"/>
    <col min="12576" max="12576" width="10.42578125" style="3" bestFit="1" customWidth="1"/>
    <col min="12577" max="12800" width="9.140625" style="3"/>
    <col min="12801" max="12801" width="36.5703125" style="3" customWidth="1"/>
    <col min="12802" max="12802" width="1.28515625" style="3" customWidth="1"/>
    <col min="12803" max="12803" width="11.5703125" style="3" customWidth="1"/>
    <col min="12804" max="12804" width="1.7109375" style="3" customWidth="1"/>
    <col min="12805" max="12805" width="11.7109375" style="3" customWidth="1"/>
    <col min="12806" max="12806" width="1.42578125" style="3" customWidth="1"/>
    <col min="12807" max="12807" width="12.42578125" style="3" customWidth="1"/>
    <col min="12808" max="12808" width="1.42578125" style="3" customWidth="1"/>
    <col min="12809" max="12809" width="10.5703125" style="3" customWidth="1"/>
    <col min="12810" max="12810" width="1.28515625" style="3" customWidth="1"/>
    <col min="12811" max="12811" width="10.5703125" style="3" customWidth="1"/>
    <col min="12812" max="12812" width="1.28515625" style="3" customWidth="1"/>
    <col min="12813" max="12815" width="0" style="3" hidden="1" customWidth="1"/>
    <col min="12816" max="12816" width="1.28515625" style="3" customWidth="1"/>
    <col min="12817" max="12817" width="10.5703125" style="3" customWidth="1"/>
    <col min="12818" max="12819" width="9.140625" style="3"/>
    <col min="12820" max="12820" width="9.7109375" style="3" customWidth="1"/>
    <col min="12821" max="12821" width="12.85546875" style="3" customWidth="1"/>
    <col min="12822" max="12831" width="1.85546875" style="3" customWidth="1"/>
    <col min="12832" max="12832" width="10.42578125" style="3" bestFit="1" customWidth="1"/>
    <col min="12833" max="13056" width="9.140625" style="3"/>
    <col min="13057" max="13057" width="36.5703125" style="3" customWidth="1"/>
    <col min="13058" max="13058" width="1.28515625" style="3" customWidth="1"/>
    <col min="13059" max="13059" width="11.5703125" style="3" customWidth="1"/>
    <col min="13060" max="13060" width="1.7109375" style="3" customWidth="1"/>
    <col min="13061" max="13061" width="11.7109375" style="3" customWidth="1"/>
    <col min="13062" max="13062" width="1.42578125" style="3" customWidth="1"/>
    <col min="13063" max="13063" width="12.42578125" style="3" customWidth="1"/>
    <col min="13064" max="13064" width="1.42578125" style="3" customWidth="1"/>
    <col min="13065" max="13065" width="10.5703125" style="3" customWidth="1"/>
    <col min="13066" max="13066" width="1.28515625" style="3" customWidth="1"/>
    <col min="13067" max="13067" width="10.5703125" style="3" customWidth="1"/>
    <col min="13068" max="13068" width="1.28515625" style="3" customWidth="1"/>
    <col min="13069" max="13071" width="0" style="3" hidden="1" customWidth="1"/>
    <col min="13072" max="13072" width="1.28515625" style="3" customWidth="1"/>
    <col min="13073" max="13073" width="10.5703125" style="3" customWidth="1"/>
    <col min="13074" max="13075" width="9.140625" style="3"/>
    <col min="13076" max="13076" width="9.7109375" style="3" customWidth="1"/>
    <col min="13077" max="13077" width="12.85546875" style="3" customWidth="1"/>
    <col min="13078" max="13087" width="1.85546875" style="3" customWidth="1"/>
    <col min="13088" max="13088" width="10.42578125" style="3" bestFit="1" customWidth="1"/>
    <col min="13089" max="13312" width="9.140625" style="3"/>
    <col min="13313" max="13313" width="36.5703125" style="3" customWidth="1"/>
    <col min="13314" max="13314" width="1.28515625" style="3" customWidth="1"/>
    <col min="13315" max="13315" width="11.5703125" style="3" customWidth="1"/>
    <col min="13316" max="13316" width="1.7109375" style="3" customWidth="1"/>
    <col min="13317" max="13317" width="11.7109375" style="3" customWidth="1"/>
    <col min="13318" max="13318" width="1.42578125" style="3" customWidth="1"/>
    <col min="13319" max="13319" width="12.42578125" style="3" customWidth="1"/>
    <col min="13320" max="13320" width="1.42578125" style="3" customWidth="1"/>
    <col min="13321" max="13321" width="10.5703125" style="3" customWidth="1"/>
    <col min="13322" max="13322" width="1.28515625" style="3" customWidth="1"/>
    <col min="13323" max="13323" width="10.5703125" style="3" customWidth="1"/>
    <col min="13324" max="13324" width="1.28515625" style="3" customWidth="1"/>
    <col min="13325" max="13327" width="0" style="3" hidden="1" customWidth="1"/>
    <col min="13328" max="13328" width="1.28515625" style="3" customWidth="1"/>
    <col min="13329" max="13329" width="10.5703125" style="3" customWidth="1"/>
    <col min="13330" max="13331" width="9.140625" style="3"/>
    <col min="13332" max="13332" width="9.7109375" style="3" customWidth="1"/>
    <col min="13333" max="13333" width="12.85546875" style="3" customWidth="1"/>
    <col min="13334" max="13343" width="1.85546875" style="3" customWidth="1"/>
    <col min="13344" max="13344" width="10.42578125" style="3" bestFit="1" customWidth="1"/>
    <col min="13345" max="13568" width="9.140625" style="3"/>
    <col min="13569" max="13569" width="36.5703125" style="3" customWidth="1"/>
    <col min="13570" max="13570" width="1.28515625" style="3" customWidth="1"/>
    <col min="13571" max="13571" width="11.5703125" style="3" customWidth="1"/>
    <col min="13572" max="13572" width="1.7109375" style="3" customWidth="1"/>
    <col min="13573" max="13573" width="11.7109375" style="3" customWidth="1"/>
    <col min="13574" max="13574" width="1.42578125" style="3" customWidth="1"/>
    <col min="13575" max="13575" width="12.42578125" style="3" customWidth="1"/>
    <col min="13576" max="13576" width="1.42578125" style="3" customWidth="1"/>
    <col min="13577" max="13577" width="10.5703125" style="3" customWidth="1"/>
    <col min="13578" max="13578" width="1.28515625" style="3" customWidth="1"/>
    <col min="13579" max="13579" width="10.5703125" style="3" customWidth="1"/>
    <col min="13580" max="13580" width="1.28515625" style="3" customWidth="1"/>
    <col min="13581" max="13583" width="0" style="3" hidden="1" customWidth="1"/>
    <col min="13584" max="13584" width="1.28515625" style="3" customWidth="1"/>
    <col min="13585" max="13585" width="10.5703125" style="3" customWidth="1"/>
    <col min="13586" max="13587" width="9.140625" style="3"/>
    <col min="13588" max="13588" width="9.7109375" style="3" customWidth="1"/>
    <col min="13589" max="13589" width="12.85546875" style="3" customWidth="1"/>
    <col min="13590" max="13599" width="1.85546875" style="3" customWidth="1"/>
    <col min="13600" max="13600" width="10.42578125" style="3" bestFit="1" customWidth="1"/>
    <col min="13601" max="13824" width="9.140625" style="3"/>
    <col min="13825" max="13825" width="36.5703125" style="3" customWidth="1"/>
    <col min="13826" max="13826" width="1.28515625" style="3" customWidth="1"/>
    <col min="13827" max="13827" width="11.5703125" style="3" customWidth="1"/>
    <col min="13828" max="13828" width="1.7109375" style="3" customWidth="1"/>
    <col min="13829" max="13829" width="11.7109375" style="3" customWidth="1"/>
    <col min="13830" max="13830" width="1.42578125" style="3" customWidth="1"/>
    <col min="13831" max="13831" width="12.42578125" style="3" customWidth="1"/>
    <col min="13832" max="13832" width="1.42578125" style="3" customWidth="1"/>
    <col min="13833" max="13833" width="10.5703125" style="3" customWidth="1"/>
    <col min="13834" max="13834" width="1.28515625" style="3" customWidth="1"/>
    <col min="13835" max="13835" width="10.5703125" style="3" customWidth="1"/>
    <col min="13836" max="13836" width="1.28515625" style="3" customWidth="1"/>
    <col min="13837" max="13839" width="0" style="3" hidden="1" customWidth="1"/>
    <col min="13840" max="13840" width="1.28515625" style="3" customWidth="1"/>
    <col min="13841" max="13841" width="10.5703125" style="3" customWidth="1"/>
    <col min="13842" max="13843" width="9.140625" style="3"/>
    <col min="13844" max="13844" width="9.7109375" style="3" customWidth="1"/>
    <col min="13845" max="13845" width="12.85546875" style="3" customWidth="1"/>
    <col min="13846" max="13855" width="1.85546875" style="3" customWidth="1"/>
    <col min="13856" max="13856" width="10.42578125" style="3" bestFit="1" customWidth="1"/>
    <col min="13857" max="14080" width="9.140625" style="3"/>
    <col min="14081" max="14081" width="36.5703125" style="3" customWidth="1"/>
    <col min="14082" max="14082" width="1.28515625" style="3" customWidth="1"/>
    <col min="14083" max="14083" width="11.5703125" style="3" customWidth="1"/>
    <col min="14084" max="14084" width="1.7109375" style="3" customWidth="1"/>
    <col min="14085" max="14085" width="11.7109375" style="3" customWidth="1"/>
    <col min="14086" max="14086" width="1.42578125" style="3" customWidth="1"/>
    <col min="14087" max="14087" width="12.42578125" style="3" customWidth="1"/>
    <col min="14088" max="14088" width="1.42578125" style="3" customWidth="1"/>
    <col min="14089" max="14089" width="10.5703125" style="3" customWidth="1"/>
    <col min="14090" max="14090" width="1.28515625" style="3" customWidth="1"/>
    <col min="14091" max="14091" width="10.5703125" style="3" customWidth="1"/>
    <col min="14092" max="14092" width="1.28515625" style="3" customWidth="1"/>
    <col min="14093" max="14095" width="0" style="3" hidden="1" customWidth="1"/>
    <col min="14096" max="14096" width="1.28515625" style="3" customWidth="1"/>
    <col min="14097" max="14097" width="10.5703125" style="3" customWidth="1"/>
    <col min="14098" max="14099" width="9.140625" style="3"/>
    <col min="14100" max="14100" width="9.7109375" style="3" customWidth="1"/>
    <col min="14101" max="14101" width="12.85546875" style="3" customWidth="1"/>
    <col min="14102" max="14111" width="1.85546875" style="3" customWidth="1"/>
    <col min="14112" max="14112" width="10.42578125" style="3" bestFit="1" customWidth="1"/>
    <col min="14113" max="14336" width="9.140625" style="3"/>
    <col min="14337" max="14337" width="36.5703125" style="3" customWidth="1"/>
    <col min="14338" max="14338" width="1.28515625" style="3" customWidth="1"/>
    <col min="14339" max="14339" width="11.5703125" style="3" customWidth="1"/>
    <col min="14340" max="14340" width="1.7109375" style="3" customWidth="1"/>
    <col min="14341" max="14341" width="11.7109375" style="3" customWidth="1"/>
    <col min="14342" max="14342" width="1.42578125" style="3" customWidth="1"/>
    <col min="14343" max="14343" width="12.42578125" style="3" customWidth="1"/>
    <col min="14344" max="14344" width="1.42578125" style="3" customWidth="1"/>
    <col min="14345" max="14345" width="10.5703125" style="3" customWidth="1"/>
    <col min="14346" max="14346" width="1.28515625" style="3" customWidth="1"/>
    <col min="14347" max="14347" width="10.5703125" style="3" customWidth="1"/>
    <col min="14348" max="14348" width="1.28515625" style="3" customWidth="1"/>
    <col min="14349" max="14351" width="0" style="3" hidden="1" customWidth="1"/>
    <col min="14352" max="14352" width="1.28515625" style="3" customWidth="1"/>
    <col min="14353" max="14353" width="10.5703125" style="3" customWidth="1"/>
    <col min="14354" max="14355" width="9.140625" style="3"/>
    <col min="14356" max="14356" width="9.7109375" style="3" customWidth="1"/>
    <col min="14357" max="14357" width="12.85546875" style="3" customWidth="1"/>
    <col min="14358" max="14367" width="1.85546875" style="3" customWidth="1"/>
    <col min="14368" max="14368" width="10.42578125" style="3" bestFit="1" customWidth="1"/>
    <col min="14369" max="14592" width="9.140625" style="3"/>
    <col min="14593" max="14593" width="36.5703125" style="3" customWidth="1"/>
    <col min="14594" max="14594" width="1.28515625" style="3" customWidth="1"/>
    <col min="14595" max="14595" width="11.5703125" style="3" customWidth="1"/>
    <col min="14596" max="14596" width="1.7109375" style="3" customWidth="1"/>
    <col min="14597" max="14597" width="11.7109375" style="3" customWidth="1"/>
    <col min="14598" max="14598" width="1.42578125" style="3" customWidth="1"/>
    <col min="14599" max="14599" width="12.42578125" style="3" customWidth="1"/>
    <col min="14600" max="14600" width="1.42578125" style="3" customWidth="1"/>
    <col min="14601" max="14601" width="10.5703125" style="3" customWidth="1"/>
    <col min="14602" max="14602" width="1.28515625" style="3" customWidth="1"/>
    <col min="14603" max="14603" width="10.5703125" style="3" customWidth="1"/>
    <col min="14604" max="14604" width="1.28515625" style="3" customWidth="1"/>
    <col min="14605" max="14607" width="0" style="3" hidden="1" customWidth="1"/>
    <col min="14608" max="14608" width="1.28515625" style="3" customWidth="1"/>
    <col min="14609" max="14609" width="10.5703125" style="3" customWidth="1"/>
    <col min="14610" max="14611" width="9.140625" style="3"/>
    <col min="14612" max="14612" width="9.7109375" style="3" customWidth="1"/>
    <col min="14613" max="14613" width="12.85546875" style="3" customWidth="1"/>
    <col min="14614" max="14623" width="1.85546875" style="3" customWidth="1"/>
    <col min="14624" max="14624" width="10.42578125" style="3" bestFit="1" customWidth="1"/>
    <col min="14625" max="14848" width="9.140625" style="3"/>
    <col min="14849" max="14849" width="36.5703125" style="3" customWidth="1"/>
    <col min="14850" max="14850" width="1.28515625" style="3" customWidth="1"/>
    <col min="14851" max="14851" width="11.5703125" style="3" customWidth="1"/>
    <col min="14852" max="14852" width="1.7109375" style="3" customWidth="1"/>
    <col min="14853" max="14853" width="11.7109375" style="3" customWidth="1"/>
    <col min="14854" max="14854" width="1.42578125" style="3" customWidth="1"/>
    <col min="14855" max="14855" width="12.42578125" style="3" customWidth="1"/>
    <col min="14856" max="14856" width="1.42578125" style="3" customWidth="1"/>
    <col min="14857" max="14857" width="10.5703125" style="3" customWidth="1"/>
    <col min="14858" max="14858" width="1.28515625" style="3" customWidth="1"/>
    <col min="14859" max="14859" width="10.5703125" style="3" customWidth="1"/>
    <col min="14860" max="14860" width="1.28515625" style="3" customWidth="1"/>
    <col min="14861" max="14863" width="0" style="3" hidden="1" customWidth="1"/>
    <col min="14864" max="14864" width="1.28515625" style="3" customWidth="1"/>
    <col min="14865" max="14865" width="10.5703125" style="3" customWidth="1"/>
    <col min="14866" max="14867" width="9.140625" style="3"/>
    <col min="14868" max="14868" width="9.7109375" style="3" customWidth="1"/>
    <col min="14869" max="14869" width="12.85546875" style="3" customWidth="1"/>
    <col min="14870" max="14879" width="1.85546875" style="3" customWidth="1"/>
    <col min="14880" max="14880" width="10.42578125" style="3" bestFit="1" customWidth="1"/>
    <col min="14881" max="15104" width="9.140625" style="3"/>
    <col min="15105" max="15105" width="36.5703125" style="3" customWidth="1"/>
    <col min="15106" max="15106" width="1.28515625" style="3" customWidth="1"/>
    <col min="15107" max="15107" width="11.5703125" style="3" customWidth="1"/>
    <col min="15108" max="15108" width="1.7109375" style="3" customWidth="1"/>
    <col min="15109" max="15109" width="11.7109375" style="3" customWidth="1"/>
    <col min="15110" max="15110" width="1.42578125" style="3" customWidth="1"/>
    <col min="15111" max="15111" width="12.42578125" style="3" customWidth="1"/>
    <col min="15112" max="15112" width="1.42578125" style="3" customWidth="1"/>
    <col min="15113" max="15113" width="10.5703125" style="3" customWidth="1"/>
    <col min="15114" max="15114" width="1.28515625" style="3" customWidth="1"/>
    <col min="15115" max="15115" width="10.5703125" style="3" customWidth="1"/>
    <col min="15116" max="15116" width="1.28515625" style="3" customWidth="1"/>
    <col min="15117" max="15119" width="0" style="3" hidden="1" customWidth="1"/>
    <col min="15120" max="15120" width="1.28515625" style="3" customWidth="1"/>
    <col min="15121" max="15121" width="10.5703125" style="3" customWidth="1"/>
    <col min="15122" max="15123" width="9.140625" style="3"/>
    <col min="15124" max="15124" width="9.7109375" style="3" customWidth="1"/>
    <col min="15125" max="15125" width="12.85546875" style="3" customWidth="1"/>
    <col min="15126" max="15135" width="1.85546875" style="3" customWidth="1"/>
    <col min="15136" max="15136" width="10.42578125" style="3" bestFit="1" customWidth="1"/>
    <col min="15137" max="15360" width="9.140625" style="3"/>
    <col min="15361" max="15361" width="36.5703125" style="3" customWidth="1"/>
    <col min="15362" max="15362" width="1.28515625" style="3" customWidth="1"/>
    <col min="15363" max="15363" width="11.5703125" style="3" customWidth="1"/>
    <col min="15364" max="15364" width="1.7109375" style="3" customWidth="1"/>
    <col min="15365" max="15365" width="11.7109375" style="3" customWidth="1"/>
    <col min="15366" max="15366" width="1.42578125" style="3" customWidth="1"/>
    <col min="15367" max="15367" width="12.42578125" style="3" customWidth="1"/>
    <col min="15368" max="15368" width="1.42578125" style="3" customWidth="1"/>
    <col min="15369" max="15369" width="10.5703125" style="3" customWidth="1"/>
    <col min="15370" max="15370" width="1.28515625" style="3" customWidth="1"/>
    <col min="15371" max="15371" width="10.5703125" style="3" customWidth="1"/>
    <col min="15372" max="15372" width="1.28515625" style="3" customWidth="1"/>
    <col min="15373" max="15375" width="0" style="3" hidden="1" customWidth="1"/>
    <col min="15376" max="15376" width="1.28515625" style="3" customWidth="1"/>
    <col min="15377" max="15377" width="10.5703125" style="3" customWidth="1"/>
    <col min="15378" max="15379" width="9.140625" style="3"/>
    <col min="15380" max="15380" width="9.7109375" style="3" customWidth="1"/>
    <col min="15381" max="15381" width="12.85546875" style="3" customWidth="1"/>
    <col min="15382" max="15391" width="1.85546875" style="3" customWidth="1"/>
    <col min="15392" max="15392" width="10.42578125" style="3" bestFit="1" customWidth="1"/>
    <col min="15393" max="15616" width="9.140625" style="3"/>
    <col min="15617" max="15617" width="36.5703125" style="3" customWidth="1"/>
    <col min="15618" max="15618" width="1.28515625" style="3" customWidth="1"/>
    <col min="15619" max="15619" width="11.5703125" style="3" customWidth="1"/>
    <col min="15620" max="15620" width="1.7109375" style="3" customWidth="1"/>
    <col min="15621" max="15621" width="11.7109375" style="3" customWidth="1"/>
    <col min="15622" max="15622" width="1.42578125" style="3" customWidth="1"/>
    <col min="15623" max="15623" width="12.42578125" style="3" customWidth="1"/>
    <col min="15624" max="15624" width="1.42578125" style="3" customWidth="1"/>
    <col min="15625" max="15625" width="10.5703125" style="3" customWidth="1"/>
    <col min="15626" max="15626" width="1.28515625" style="3" customWidth="1"/>
    <col min="15627" max="15627" width="10.5703125" style="3" customWidth="1"/>
    <col min="15628" max="15628" width="1.28515625" style="3" customWidth="1"/>
    <col min="15629" max="15631" width="0" style="3" hidden="1" customWidth="1"/>
    <col min="15632" max="15632" width="1.28515625" style="3" customWidth="1"/>
    <col min="15633" max="15633" width="10.5703125" style="3" customWidth="1"/>
    <col min="15634" max="15635" width="9.140625" style="3"/>
    <col min="15636" max="15636" width="9.7109375" style="3" customWidth="1"/>
    <col min="15637" max="15637" width="12.85546875" style="3" customWidth="1"/>
    <col min="15638" max="15647" width="1.85546875" style="3" customWidth="1"/>
    <col min="15648" max="15648" width="10.42578125" style="3" bestFit="1" customWidth="1"/>
    <col min="15649" max="15872" width="9.140625" style="3"/>
    <col min="15873" max="15873" width="36.5703125" style="3" customWidth="1"/>
    <col min="15874" max="15874" width="1.28515625" style="3" customWidth="1"/>
    <col min="15875" max="15875" width="11.5703125" style="3" customWidth="1"/>
    <col min="15876" max="15876" width="1.7109375" style="3" customWidth="1"/>
    <col min="15877" max="15877" width="11.7109375" style="3" customWidth="1"/>
    <col min="15878" max="15878" width="1.42578125" style="3" customWidth="1"/>
    <col min="15879" max="15879" width="12.42578125" style="3" customWidth="1"/>
    <col min="15880" max="15880" width="1.42578125" style="3" customWidth="1"/>
    <col min="15881" max="15881" width="10.5703125" style="3" customWidth="1"/>
    <col min="15882" max="15882" width="1.28515625" style="3" customWidth="1"/>
    <col min="15883" max="15883" width="10.5703125" style="3" customWidth="1"/>
    <col min="15884" max="15884" width="1.28515625" style="3" customWidth="1"/>
    <col min="15885" max="15887" width="0" style="3" hidden="1" customWidth="1"/>
    <col min="15888" max="15888" width="1.28515625" style="3" customWidth="1"/>
    <col min="15889" max="15889" width="10.5703125" style="3" customWidth="1"/>
    <col min="15890" max="15891" width="9.140625" style="3"/>
    <col min="15892" max="15892" width="9.7109375" style="3" customWidth="1"/>
    <col min="15893" max="15893" width="12.85546875" style="3" customWidth="1"/>
    <col min="15894" max="15903" width="1.85546875" style="3" customWidth="1"/>
    <col min="15904" max="15904" width="10.42578125" style="3" bestFit="1" customWidth="1"/>
    <col min="15905" max="16128" width="9.140625" style="3"/>
    <col min="16129" max="16129" width="36.5703125" style="3" customWidth="1"/>
    <col min="16130" max="16130" width="1.28515625" style="3" customWidth="1"/>
    <col min="16131" max="16131" width="11.5703125" style="3" customWidth="1"/>
    <col min="16132" max="16132" width="1.7109375" style="3" customWidth="1"/>
    <col min="16133" max="16133" width="11.7109375" style="3" customWidth="1"/>
    <col min="16134" max="16134" width="1.42578125" style="3" customWidth="1"/>
    <col min="16135" max="16135" width="12.42578125" style="3" customWidth="1"/>
    <col min="16136" max="16136" width="1.42578125" style="3" customWidth="1"/>
    <col min="16137" max="16137" width="10.5703125" style="3" customWidth="1"/>
    <col min="16138" max="16138" width="1.28515625" style="3" customWidth="1"/>
    <col min="16139" max="16139" width="10.5703125" style="3" customWidth="1"/>
    <col min="16140" max="16140" width="1.28515625" style="3" customWidth="1"/>
    <col min="16141" max="16143" width="0" style="3" hidden="1" customWidth="1"/>
    <col min="16144" max="16144" width="1.28515625" style="3" customWidth="1"/>
    <col min="16145" max="16145" width="10.5703125" style="3" customWidth="1"/>
    <col min="16146" max="16147" width="9.140625" style="3"/>
    <col min="16148" max="16148" width="9.7109375" style="3" customWidth="1"/>
    <col min="16149" max="16149" width="12.85546875" style="3" customWidth="1"/>
    <col min="16150" max="16159" width="1.85546875" style="3" customWidth="1"/>
    <col min="16160" max="16160" width="10.42578125" style="3" bestFit="1" customWidth="1"/>
    <col min="16161" max="16384" width="9.140625" style="3"/>
  </cols>
  <sheetData>
    <row r="1" spans="1:20" ht="11.85" customHeight="1" x14ac:dyDescent="0.2">
      <c r="A1" s="1"/>
      <c r="B1" s="1"/>
      <c r="E1" s="2" t="s">
        <v>0</v>
      </c>
    </row>
    <row r="2" spans="1:20" ht="11.85" customHeight="1" x14ac:dyDescent="0.2">
      <c r="E2" s="2" t="s">
        <v>1</v>
      </c>
    </row>
    <row r="3" spans="1:20" ht="11.85" customHeight="1" x14ac:dyDescent="0.2">
      <c r="E3" s="2" t="s">
        <v>2</v>
      </c>
    </row>
    <row r="4" spans="1:20" ht="11.85" customHeight="1" x14ac:dyDescent="0.2">
      <c r="A4" s="3" t="s">
        <v>3</v>
      </c>
    </row>
    <row r="5" spans="1:20" ht="11.85" customHeight="1" x14ac:dyDescent="0.2"/>
    <row r="6" spans="1:20" ht="11.85" customHeight="1" x14ac:dyDescent="0.2">
      <c r="I6" s="49" t="s">
        <v>4</v>
      </c>
      <c r="J6" s="49"/>
      <c r="K6" s="49"/>
      <c r="L6" s="6"/>
      <c r="M6" s="49" t="s">
        <v>5</v>
      </c>
      <c r="N6" s="49"/>
      <c r="O6" s="49"/>
      <c r="P6" s="49"/>
      <c r="Q6" s="49"/>
    </row>
    <row r="7" spans="1:20" ht="11.85" customHeight="1" x14ac:dyDescent="0.2">
      <c r="C7" s="7" t="s">
        <v>6</v>
      </c>
      <c r="D7" s="6"/>
      <c r="E7" s="7" t="s">
        <v>7</v>
      </c>
      <c r="F7" s="6"/>
      <c r="G7" s="7" t="s">
        <v>8</v>
      </c>
      <c r="H7" s="6"/>
      <c r="I7" s="7" t="s">
        <v>9</v>
      </c>
      <c r="J7" s="6"/>
      <c r="K7" s="8" t="s">
        <v>10</v>
      </c>
      <c r="L7" s="6"/>
      <c r="M7" s="8" t="s">
        <v>5</v>
      </c>
      <c r="N7" s="6"/>
      <c r="O7" s="8" t="s">
        <v>5</v>
      </c>
      <c r="P7" s="6"/>
      <c r="Q7" s="8" t="s">
        <v>11</v>
      </c>
    </row>
    <row r="8" spans="1:20" ht="11.85" customHeight="1" x14ac:dyDescent="0.2">
      <c r="A8" s="9"/>
      <c r="C8" s="10" t="s">
        <v>12</v>
      </c>
      <c r="D8" s="6"/>
      <c r="E8" s="10" t="s">
        <v>12</v>
      </c>
      <c r="F8" s="6"/>
      <c r="G8" s="10" t="s">
        <v>12</v>
      </c>
      <c r="H8" s="6"/>
      <c r="I8" s="10" t="s">
        <v>13</v>
      </c>
      <c r="J8" s="6"/>
      <c r="K8" s="11" t="s">
        <v>13</v>
      </c>
      <c r="L8" s="6"/>
      <c r="M8" s="11" t="s">
        <v>14</v>
      </c>
      <c r="N8" s="6"/>
      <c r="O8" s="11" t="s">
        <v>15</v>
      </c>
      <c r="P8" s="6"/>
      <c r="Q8" s="11" t="s">
        <v>13</v>
      </c>
    </row>
    <row r="9" spans="1:20" ht="11.85" customHeight="1" x14ac:dyDescent="0.2"/>
    <row r="10" spans="1:20" ht="11.85" customHeight="1" x14ac:dyDescent="0.2">
      <c r="A10" s="3" t="s">
        <v>16</v>
      </c>
    </row>
    <row r="11" spans="1:20" ht="11.85" customHeight="1" x14ac:dyDescent="0.2">
      <c r="A11" s="3" t="s">
        <v>17</v>
      </c>
      <c r="C11" s="2">
        <f>3153812-0.29</f>
        <v>3153811.71</v>
      </c>
      <c r="D11" s="2"/>
      <c r="E11" s="2">
        <f>C2305</f>
        <v>3357823.74</v>
      </c>
      <c r="F11" s="2"/>
      <c r="G11" s="2">
        <f>E2305</f>
        <v>4141627.6000000015</v>
      </c>
      <c r="H11" s="2"/>
      <c r="I11" s="2">
        <f>G2305</f>
        <v>4498970.3500000024</v>
      </c>
      <c r="J11" s="2"/>
      <c r="K11" s="4">
        <f>+I11</f>
        <v>4498970.3500000024</v>
      </c>
      <c r="L11" s="2"/>
      <c r="M11" s="4">
        <f>K2305</f>
        <v>2910349.3500000015</v>
      </c>
      <c r="N11" s="2"/>
      <c r="P11" s="2"/>
      <c r="Q11" s="4">
        <f>M11</f>
        <v>2910349.3500000015</v>
      </c>
    </row>
    <row r="12" spans="1:20" ht="11.85" customHeight="1" x14ac:dyDescent="0.2">
      <c r="D12" s="2"/>
      <c r="F12" s="2"/>
      <c r="H12" s="2"/>
      <c r="J12" s="2"/>
      <c r="L12" s="2"/>
      <c r="N12" s="2"/>
      <c r="P12" s="2"/>
    </row>
    <row r="13" spans="1:20" ht="11.85" customHeight="1" x14ac:dyDescent="0.2">
      <c r="A13" s="12" t="s">
        <v>18</v>
      </c>
      <c r="B13" s="12"/>
      <c r="D13" s="2"/>
      <c r="F13" s="2"/>
      <c r="H13" s="2"/>
      <c r="J13" s="2"/>
      <c r="L13" s="2"/>
      <c r="N13" s="2"/>
      <c r="P13" s="2"/>
    </row>
    <row r="14" spans="1:20" ht="11.85" customHeight="1" x14ac:dyDescent="0.2">
      <c r="D14" s="2"/>
      <c r="F14" s="2"/>
      <c r="H14" s="2"/>
      <c r="J14" s="2"/>
      <c r="L14" s="2"/>
      <c r="N14" s="2"/>
      <c r="P14" s="2"/>
    </row>
    <row r="15" spans="1:20" ht="11.85" customHeight="1" x14ac:dyDescent="0.2">
      <c r="A15" s="12" t="s">
        <v>19</v>
      </c>
      <c r="B15" s="12"/>
      <c r="D15" s="2"/>
      <c r="F15" s="2"/>
      <c r="H15" s="2"/>
      <c r="J15" s="2"/>
      <c r="L15" s="2"/>
      <c r="N15" s="2"/>
      <c r="P15" s="2"/>
    </row>
    <row r="16" spans="1:20" ht="11.85" customHeight="1" x14ac:dyDescent="0.2">
      <c r="A16" s="3" t="s">
        <v>20</v>
      </c>
      <c r="C16" s="2">
        <v>877460.94</v>
      </c>
      <c r="D16" s="2"/>
      <c r="E16" s="2">
        <v>828700.79</v>
      </c>
      <c r="F16" s="2"/>
      <c r="G16" s="2">
        <v>877901.66</v>
      </c>
      <c r="H16" s="2"/>
      <c r="I16" s="2">
        <v>865000</v>
      </c>
      <c r="J16" s="2"/>
      <c r="K16" s="4">
        <v>865000</v>
      </c>
      <c r="L16" s="2"/>
      <c r="M16" s="4">
        <v>870000</v>
      </c>
      <c r="N16" s="2"/>
      <c r="O16" s="4">
        <v>25000</v>
      </c>
      <c r="P16" s="2"/>
      <c r="Q16" s="4">
        <f>M16+O16</f>
        <v>895000</v>
      </c>
      <c r="T16" s="13"/>
    </row>
    <row r="17" spans="1:33" ht="11.85" customHeight="1" x14ac:dyDescent="0.2">
      <c r="A17" s="3" t="s">
        <v>21</v>
      </c>
      <c r="C17" s="2">
        <v>28271.91</v>
      </c>
      <c r="D17" s="2"/>
      <c r="E17" s="2">
        <v>59350.26</v>
      </c>
      <c r="F17" s="2"/>
      <c r="G17" s="2">
        <v>28525.81</v>
      </c>
      <c r="H17" s="2"/>
      <c r="I17" s="2">
        <v>20000</v>
      </c>
      <c r="J17" s="2"/>
      <c r="K17" s="4">
        <v>20000</v>
      </c>
      <c r="L17" s="2"/>
      <c r="M17" s="4">
        <v>20000</v>
      </c>
      <c r="N17" s="2"/>
      <c r="O17" s="4">
        <v>0</v>
      </c>
      <c r="P17" s="2"/>
      <c r="Q17" s="4">
        <f>M17+O17</f>
        <v>20000</v>
      </c>
    </row>
    <row r="18" spans="1:33" ht="11.85" customHeight="1" x14ac:dyDescent="0.2">
      <c r="A18" s="3" t="s">
        <v>22</v>
      </c>
      <c r="C18" s="2">
        <v>18205.759999999998</v>
      </c>
      <c r="D18" s="2"/>
      <c r="E18" s="2">
        <v>22641.62</v>
      </c>
      <c r="F18" s="2"/>
      <c r="G18" s="2">
        <v>21103.74</v>
      </c>
      <c r="H18" s="2"/>
      <c r="I18" s="2">
        <v>18000</v>
      </c>
      <c r="J18" s="2"/>
      <c r="K18" s="4">
        <v>18000</v>
      </c>
      <c r="L18" s="2"/>
      <c r="M18" s="4">
        <v>20000</v>
      </c>
      <c r="N18" s="2"/>
      <c r="O18" s="4">
        <v>0</v>
      </c>
      <c r="P18" s="2"/>
      <c r="Q18" s="4">
        <f>M18+O18</f>
        <v>20000</v>
      </c>
    </row>
    <row r="19" spans="1:33" ht="11.85" customHeight="1" x14ac:dyDescent="0.2">
      <c r="A19" s="3" t="s">
        <v>23</v>
      </c>
      <c r="C19" s="2">
        <v>0</v>
      </c>
      <c r="D19" s="2"/>
      <c r="E19" s="2">
        <v>5534.9</v>
      </c>
      <c r="F19" s="2"/>
      <c r="G19" s="2">
        <v>0</v>
      </c>
      <c r="H19" s="2"/>
      <c r="I19" s="2">
        <v>0</v>
      </c>
      <c r="J19" s="2"/>
      <c r="K19" s="4">
        <v>0</v>
      </c>
      <c r="L19" s="2"/>
      <c r="M19" s="4">
        <v>0</v>
      </c>
      <c r="N19" s="2"/>
      <c r="O19" s="4">
        <v>0</v>
      </c>
      <c r="P19" s="2"/>
      <c r="Q19" s="4">
        <f>M19+O19</f>
        <v>0</v>
      </c>
    </row>
    <row r="20" spans="1:33" ht="11.85" customHeight="1" x14ac:dyDescent="0.2">
      <c r="A20" s="3" t="s">
        <v>24</v>
      </c>
      <c r="C20" s="14">
        <v>5473.82</v>
      </c>
      <c r="D20" s="2"/>
      <c r="E20" s="14">
        <v>5038</v>
      </c>
      <c r="F20" s="2"/>
      <c r="G20" s="14">
        <v>4632</v>
      </c>
      <c r="H20" s="2"/>
      <c r="I20" s="14">
        <v>5000</v>
      </c>
      <c r="J20" s="2"/>
      <c r="K20" s="15">
        <v>5000</v>
      </c>
      <c r="L20" s="2"/>
      <c r="M20" s="15">
        <v>4500</v>
      </c>
      <c r="N20" s="2"/>
      <c r="O20" s="15">
        <v>0</v>
      </c>
      <c r="P20" s="2"/>
      <c r="Q20" s="15">
        <f>M20+O20</f>
        <v>4500</v>
      </c>
    </row>
    <row r="21" spans="1:33" ht="11.85" customHeight="1" x14ac:dyDescent="0.2">
      <c r="A21" s="3" t="s">
        <v>25</v>
      </c>
      <c r="C21" s="2">
        <f>SUM(C16:C20)</f>
        <v>929412.42999999993</v>
      </c>
      <c r="D21" s="2"/>
      <c r="E21" s="2">
        <f>SUM(E16:E20)</f>
        <v>921265.57000000007</v>
      </c>
      <c r="F21" s="2"/>
      <c r="G21" s="2">
        <f>SUM(G16:G20)</f>
        <v>932163.21000000008</v>
      </c>
      <c r="H21" s="2"/>
      <c r="I21" s="2">
        <f>SUM(I16:I20)</f>
        <v>908000</v>
      </c>
      <c r="J21" s="2"/>
      <c r="K21" s="4">
        <f>SUM(K16:K20)</f>
        <v>908000</v>
      </c>
      <c r="L21" s="2"/>
      <c r="M21" s="4">
        <f>SUM(M16:M20)</f>
        <v>914500</v>
      </c>
      <c r="N21" s="2"/>
      <c r="O21" s="4">
        <f>SUM(O16:O20)</f>
        <v>25000</v>
      </c>
      <c r="P21" s="2"/>
      <c r="Q21" s="4">
        <f>SUM(Q16:Q20)</f>
        <v>939500</v>
      </c>
      <c r="R21" s="16"/>
      <c r="T21" s="17"/>
      <c r="U21" s="2"/>
    </row>
    <row r="22" spans="1:33" ht="11.85" customHeight="1" x14ac:dyDescent="0.2">
      <c r="D22" s="2"/>
      <c r="F22" s="2"/>
      <c r="H22" s="2"/>
      <c r="J22" s="2"/>
      <c r="L22" s="2"/>
      <c r="N22" s="2"/>
      <c r="P22" s="2"/>
    </row>
    <row r="23" spans="1:33" ht="11.85" customHeight="1" x14ac:dyDescent="0.2">
      <c r="A23" s="12" t="s">
        <v>26</v>
      </c>
      <c r="D23" s="2"/>
      <c r="F23" s="2"/>
      <c r="H23" s="2"/>
      <c r="J23" s="2"/>
      <c r="L23" s="2"/>
      <c r="N23" s="2"/>
      <c r="P23" s="2"/>
    </row>
    <row r="24" spans="1:33" ht="11.85" customHeight="1" x14ac:dyDescent="0.2">
      <c r="A24" s="3" t="s">
        <v>27</v>
      </c>
      <c r="C24" s="2">
        <v>973214.59</v>
      </c>
      <c r="D24" s="2"/>
      <c r="E24" s="2">
        <v>986359.42</v>
      </c>
      <c r="F24" s="2"/>
      <c r="G24" s="2">
        <v>1027213.22</v>
      </c>
      <c r="H24" s="2"/>
      <c r="I24" s="2">
        <v>950000</v>
      </c>
      <c r="J24" s="2"/>
      <c r="K24" s="4">
        <v>1030000</v>
      </c>
      <c r="L24" s="2"/>
      <c r="M24" s="4">
        <v>1000000</v>
      </c>
      <c r="N24" s="2"/>
      <c r="O24" s="4">
        <v>0</v>
      </c>
      <c r="P24" s="2"/>
      <c r="Q24" s="4">
        <f>M24+O24</f>
        <v>1000000</v>
      </c>
    </row>
    <row r="25" spans="1:33" ht="11.85" customHeight="1" x14ac:dyDescent="0.2">
      <c r="A25" s="3" t="s">
        <v>28</v>
      </c>
      <c r="C25" s="2">
        <v>23728.7</v>
      </c>
      <c r="D25" s="2"/>
      <c r="E25" s="2">
        <v>20930.7</v>
      </c>
      <c r="F25" s="2"/>
      <c r="G25" s="2">
        <v>18703.05</v>
      </c>
      <c r="H25" s="2"/>
      <c r="I25" s="2">
        <v>16000</v>
      </c>
      <c r="J25" s="2"/>
      <c r="K25" s="4">
        <v>16000</v>
      </c>
      <c r="L25" s="2"/>
      <c r="M25" s="4">
        <v>15000</v>
      </c>
      <c r="N25" s="2"/>
      <c r="O25" s="4">
        <v>0</v>
      </c>
      <c r="P25" s="2"/>
      <c r="Q25" s="4">
        <f>M25+O25</f>
        <v>15000</v>
      </c>
    </row>
    <row r="26" spans="1:33" ht="11.85" customHeight="1" x14ac:dyDescent="0.2">
      <c r="A26" s="3" t="s">
        <v>29</v>
      </c>
      <c r="C26" s="2">
        <v>31809.32</v>
      </c>
      <c r="D26" s="2"/>
      <c r="E26" s="2">
        <v>28416.74</v>
      </c>
      <c r="F26" s="2"/>
      <c r="G26" s="2">
        <v>29170.639999999999</v>
      </c>
      <c r="H26" s="2"/>
      <c r="I26" s="2">
        <v>28000</v>
      </c>
      <c r="J26" s="2"/>
      <c r="K26" s="4">
        <v>28000</v>
      </c>
      <c r="L26" s="2"/>
      <c r="M26" s="4">
        <v>25000</v>
      </c>
      <c r="N26" s="2"/>
      <c r="O26" s="4">
        <v>0</v>
      </c>
      <c r="P26" s="2"/>
      <c r="Q26" s="4">
        <f>M26+O26</f>
        <v>25000</v>
      </c>
    </row>
    <row r="27" spans="1:33" ht="11.85" customHeight="1" x14ac:dyDescent="0.2">
      <c r="A27" s="3" t="s">
        <v>30</v>
      </c>
      <c r="C27" s="14">
        <v>6257.12</v>
      </c>
      <c r="D27" s="2"/>
      <c r="E27" s="14">
        <v>5720.5</v>
      </c>
      <c r="F27" s="2"/>
      <c r="G27" s="14">
        <v>9182.9699999999993</v>
      </c>
      <c r="H27" s="2"/>
      <c r="I27" s="14">
        <v>4500</v>
      </c>
      <c r="J27" s="2"/>
      <c r="K27" s="15">
        <v>4500</v>
      </c>
      <c r="L27" s="2"/>
      <c r="M27" s="15">
        <v>8000</v>
      </c>
      <c r="N27" s="2"/>
      <c r="O27" s="15">
        <v>0</v>
      </c>
      <c r="P27" s="2"/>
      <c r="Q27" s="15">
        <f>M27+O27</f>
        <v>8000</v>
      </c>
    </row>
    <row r="28" spans="1:33" ht="11.85" customHeight="1" x14ac:dyDescent="0.2">
      <c r="A28" s="3" t="s">
        <v>31</v>
      </c>
      <c r="C28" s="2">
        <f>SUM(C24:C27)</f>
        <v>1035009.7299999999</v>
      </c>
      <c r="D28" s="2"/>
      <c r="E28" s="2">
        <f>SUM(E24:E27)</f>
        <v>1041427.36</v>
      </c>
      <c r="F28" s="2"/>
      <c r="G28" s="2">
        <f>SUM(G24:G27)</f>
        <v>1084269.8799999999</v>
      </c>
      <c r="H28" s="2"/>
      <c r="I28" s="2">
        <f>SUM(I24:I27)</f>
        <v>998500</v>
      </c>
      <c r="J28" s="2"/>
      <c r="K28" s="4">
        <f>SUM(K24:K27)</f>
        <v>1078500</v>
      </c>
      <c r="L28" s="2"/>
      <c r="M28" s="4">
        <f>SUM(M24:M27)</f>
        <v>1048000</v>
      </c>
      <c r="N28" s="2"/>
      <c r="O28" s="4">
        <f>SUM(O24:O27)</f>
        <v>0</v>
      </c>
      <c r="P28" s="2"/>
      <c r="Q28" s="4">
        <f>SUM(Q24:Q27)</f>
        <v>1048000</v>
      </c>
      <c r="R28" s="16"/>
      <c r="T28" s="17"/>
      <c r="U28" s="2"/>
      <c r="W28" s="2"/>
      <c r="AF28" s="16"/>
      <c r="AG28" s="2"/>
    </row>
    <row r="29" spans="1:33" ht="11.85" customHeight="1" x14ac:dyDescent="0.2">
      <c r="D29" s="2"/>
      <c r="F29" s="2"/>
      <c r="H29" s="2"/>
      <c r="J29" s="2"/>
      <c r="L29" s="2"/>
      <c r="N29" s="2"/>
      <c r="P29" s="2"/>
    </row>
    <row r="30" spans="1:33" ht="11.85" customHeight="1" x14ac:dyDescent="0.2">
      <c r="A30" s="12" t="s">
        <v>32</v>
      </c>
      <c r="D30" s="2"/>
      <c r="F30" s="2"/>
      <c r="H30" s="2"/>
      <c r="J30" s="2"/>
      <c r="L30" s="2"/>
      <c r="N30" s="2"/>
      <c r="P30" s="2"/>
    </row>
    <row r="31" spans="1:33" ht="11.85" customHeight="1" x14ac:dyDescent="0.2">
      <c r="A31" s="3" t="s">
        <v>33</v>
      </c>
      <c r="C31" s="2">
        <v>1283340.24</v>
      </c>
      <c r="D31" s="2"/>
      <c r="E31" s="2">
        <v>1330512</v>
      </c>
      <c r="F31" s="2"/>
      <c r="G31" s="2">
        <v>950004</v>
      </c>
      <c r="H31" s="2"/>
      <c r="I31" s="2">
        <v>1011000</v>
      </c>
      <c r="J31" s="2"/>
      <c r="K31" s="2">
        <v>1011000</v>
      </c>
      <c r="L31" s="2"/>
      <c r="M31" s="4">
        <v>981000</v>
      </c>
      <c r="N31" s="2"/>
      <c r="O31" s="4">
        <v>0</v>
      </c>
      <c r="P31" s="2"/>
      <c r="Q31" s="4">
        <f t="shared" ref="Q31:Q42" si="0">M31+O31</f>
        <v>981000</v>
      </c>
    </row>
    <row r="32" spans="1:33" ht="11.85" customHeight="1" x14ac:dyDescent="0.2">
      <c r="A32" s="3" t="s">
        <v>34</v>
      </c>
      <c r="C32" s="2">
        <v>1980</v>
      </c>
      <c r="D32" s="2"/>
      <c r="E32" s="2">
        <v>2155</v>
      </c>
      <c r="F32" s="2"/>
      <c r="G32" s="2">
        <v>2287.5</v>
      </c>
      <c r="H32" s="2"/>
      <c r="I32" s="2">
        <v>1500</v>
      </c>
      <c r="J32" s="2"/>
      <c r="K32" s="2">
        <v>1500</v>
      </c>
      <c r="L32" s="2"/>
      <c r="M32" s="4">
        <v>1500</v>
      </c>
      <c r="N32" s="2"/>
      <c r="O32" s="4">
        <v>0</v>
      </c>
      <c r="P32" s="2"/>
      <c r="Q32" s="4">
        <f>M32+O32</f>
        <v>1500</v>
      </c>
    </row>
    <row r="33" spans="1:26" ht="11.85" customHeight="1" x14ac:dyDescent="0.2">
      <c r="A33" s="3" t="s">
        <v>35</v>
      </c>
      <c r="C33" s="2">
        <v>0</v>
      </c>
      <c r="D33" s="2"/>
      <c r="E33" s="2">
        <v>0</v>
      </c>
      <c r="F33" s="2"/>
      <c r="G33" s="2">
        <v>400</v>
      </c>
      <c r="H33" s="2"/>
      <c r="I33" s="2">
        <v>0</v>
      </c>
      <c r="J33" s="2"/>
      <c r="K33" s="2">
        <v>0</v>
      </c>
      <c r="L33" s="2"/>
      <c r="M33" s="4">
        <v>0</v>
      </c>
      <c r="N33" s="2"/>
      <c r="O33" s="4">
        <v>0</v>
      </c>
      <c r="P33" s="2"/>
      <c r="Q33" s="4">
        <f>M33+O33</f>
        <v>0</v>
      </c>
    </row>
    <row r="34" spans="1:26" ht="11.85" customHeight="1" x14ac:dyDescent="0.2">
      <c r="A34" s="3" t="s">
        <v>36</v>
      </c>
      <c r="C34" s="2">
        <v>450</v>
      </c>
      <c r="D34" s="2"/>
      <c r="E34" s="2">
        <v>1125</v>
      </c>
      <c r="F34" s="2"/>
      <c r="G34" s="2">
        <v>1825</v>
      </c>
      <c r="H34" s="2"/>
      <c r="I34" s="2">
        <v>500</v>
      </c>
      <c r="J34" s="2"/>
      <c r="K34" s="2">
        <v>500</v>
      </c>
      <c r="L34" s="2"/>
      <c r="M34" s="4">
        <v>1000</v>
      </c>
      <c r="N34" s="2"/>
      <c r="O34" s="4">
        <v>0</v>
      </c>
      <c r="P34" s="2"/>
      <c r="Q34" s="4">
        <f t="shared" si="0"/>
        <v>1000</v>
      </c>
      <c r="Z34" s="2"/>
    </row>
    <row r="35" spans="1:26" ht="11.85" customHeight="1" x14ac:dyDescent="0.2">
      <c r="A35" s="3" t="s">
        <v>37</v>
      </c>
      <c r="C35" s="2">
        <v>670</v>
      </c>
      <c r="D35" s="2"/>
      <c r="E35" s="2">
        <v>395</v>
      </c>
      <c r="F35" s="2"/>
      <c r="G35" s="2">
        <v>710</v>
      </c>
      <c r="H35" s="2"/>
      <c r="I35" s="2">
        <v>300</v>
      </c>
      <c r="J35" s="2"/>
      <c r="K35" s="2">
        <v>300</v>
      </c>
      <c r="L35" s="2"/>
      <c r="M35" s="4">
        <v>300</v>
      </c>
      <c r="N35" s="2"/>
      <c r="O35" s="4">
        <v>0</v>
      </c>
      <c r="P35" s="2"/>
      <c r="Q35" s="4">
        <f t="shared" si="0"/>
        <v>300</v>
      </c>
    </row>
    <row r="36" spans="1:26" ht="11.85" customHeight="1" x14ac:dyDescent="0.2">
      <c r="A36" s="3" t="s">
        <v>38</v>
      </c>
      <c r="C36" s="2">
        <v>16426.45</v>
      </c>
      <c r="D36" s="2"/>
      <c r="E36" s="2">
        <v>34838.18</v>
      </c>
      <c r="F36" s="2"/>
      <c r="G36" s="2">
        <v>25943.06</v>
      </c>
      <c r="H36" s="2"/>
      <c r="I36" s="2">
        <v>15000</v>
      </c>
      <c r="J36" s="2"/>
      <c r="K36" s="2">
        <v>15000</v>
      </c>
      <c r="L36" s="2"/>
      <c r="M36" s="4">
        <v>30000</v>
      </c>
      <c r="N36" s="2"/>
      <c r="O36" s="4">
        <v>0</v>
      </c>
      <c r="P36" s="2"/>
      <c r="Q36" s="4">
        <f>M36+O36</f>
        <v>30000</v>
      </c>
    </row>
    <row r="37" spans="1:26" ht="11.85" customHeight="1" x14ac:dyDescent="0.2">
      <c r="A37" s="3" t="s">
        <v>39</v>
      </c>
      <c r="C37" s="2">
        <v>0</v>
      </c>
      <c r="D37" s="2"/>
      <c r="E37" s="2">
        <v>0</v>
      </c>
      <c r="F37" s="2"/>
      <c r="G37" s="2">
        <v>0</v>
      </c>
      <c r="H37" s="2"/>
      <c r="I37" s="2">
        <v>0</v>
      </c>
      <c r="J37" s="2"/>
      <c r="K37" s="2">
        <v>0</v>
      </c>
      <c r="L37" s="2"/>
      <c r="M37" s="4">
        <v>0</v>
      </c>
      <c r="N37" s="2"/>
      <c r="O37" s="4">
        <v>0</v>
      </c>
      <c r="P37" s="2"/>
      <c r="Q37" s="4">
        <f>M37+O37</f>
        <v>0</v>
      </c>
    </row>
    <row r="38" spans="1:26" ht="11.85" customHeight="1" x14ac:dyDescent="0.2">
      <c r="A38" s="3" t="s">
        <v>40</v>
      </c>
      <c r="C38" s="2">
        <v>160</v>
      </c>
      <c r="D38" s="2"/>
      <c r="E38" s="2">
        <v>775</v>
      </c>
      <c r="F38" s="2"/>
      <c r="G38" s="2">
        <v>0</v>
      </c>
      <c r="H38" s="2"/>
      <c r="I38" s="2">
        <v>0</v>
      </c>
      <c r="J38" s="2"/>
      <c r="K38" s="2">
        <v>0</v>
      </c>
      <c r="L38" s="2"/>
      <c r="M38" s="4">
        <v>2000</v>
      </c>
      <c r="N38" s="2"/>
      <c r="O38" s="4">
        <v>0</v>
      </c>
      <c r="P38" s="2"/>
      <c r="Q38" s="4">
        <f t="shared" si="0"/>
        <v>2000</v>
      </c>
    </row>
    <row r="39" spans="1:26" ht="11.85" customHeight="1" x14ac:dyDescent="0.2">
      <c r="A39" s="3" t="s">
        <v>41</v>
      </c>
      <c r="C39" s="2">
        <v>0</v>
      </c>
      <c r="D39" s="2"/>
      <c r="E39" s="2">
        <v>0</v>
      </c>
      <c r="F39" s="2"/>
      <c r="G39" s="2">
        <v>0</v>
      </c>
      <c r="H39" s="2"/>
      <c r="I39" s="2">
        <v>0</v>
      </c>
      <c r="J39" s="2"/>
      <c r="K39" s="2">
        <v>0</v>
      </c>
      <c r="L39" s="2"/>
      <c r="M39" s="4">
        <v>0</v>
      </c>
      <c r="N39" s="2"/>
      <c r="O39" s="4">
        <v>0</v>
      </c>
      <c r="P39" s="2"/>
      <c r="Q39" s="4">
        <f t="shared" si="0"/>
        <v>0</v>
      </c>
      <c r="R39" s="18"/>
      <c r="S39" s="19"/>
    </row>
    <row r="40" spans="1:26" ht="11.85" customHeight="1" x14ac:dyDescent="0.2">
      <c r="A40" s="3" t="s">
        <v>42</v>
      </c>
      <c r="C40" s="2">
        <v>200</v>
      </c>
      <c r="D40" s="2"/>
      <c r="E40" s="2">
        <v>200</v>
      </c>
      <c r="F40" s="2"/>
      <c r="G40" s="2">
        <v>400</v>
      </c>
      <c r="H40" s="2"/>
      <c r="I40" s="2">
        <v>0</v>
      </c>
      <c r="J40" s="2"/>
      <c r="K40" s="2">
        <v>0</v>
      </c>
      <c r="L40" s="2"/>
      <c r="M40" s="4">
        <v>0</v>
      </c>
      <c r="N40" s="2"/>
      <c r="O40" s="4">
        <v>0</v>
      </c>
      <c r="P40" s="2"/>
      <c r="Q40" s="4">
        <f t="shared" si="0"/>
        <v>0</v>
      </c>
      <c r="R40" s="18"/>
      <c r="S40" s="19"/>
    </row>
    <row r="41" spans="1:26" ht="11.85" customHeight="1" x14ac:dyDescent="0.2">
      <c r="A41" s="3" t="s">
        <v>43</v>
      </c>
      <c r="C41" s="2">
        <v>50</v>
      </c>
      <c r="D41" s="2"/>
      <c r="E41" s="2">
        <v>0</v>
      </c>
      <c r="F41" s="2"/>
      <c r="G41" s="2">
        <v>0</v>
      </c>
      <c r="H41" s="2"/>
      <c r="I41" s="2">
        <v>0</v>
      </c>
      <c r="J41" s="2"/>
      <c r="K41" s="2">
        <v>0</v>
      </c>
      <c r="L41" s="2"/>
      <c r="M41" s="4">
        <v>0</v>
      </c>
      <c r="N41" s="2"/>
      <c r="O41" s="4">
        <v>0</v>
      </c>
      <c r="P41" s="2"/>
      <c r="Q41" s="4">
        <f>M41+O41</f>
        <v>0</v>
      </c>
    </row>
    <row r="42" spans="1:26" ht="11.85" customHeight="1" x14ac:dyDescent="0.2">
      <c r="A42" s="3" t="s">
        <v>44</v>
      </c>
      <c r="C42" s="14">
        <v>0</v>
      </c>
      <c r="D42" s="2"/>
      <c r="E42" s="14">
        <v>0</v>
      </c>
      <c r="F42" s="2"/>
      <c r="G42" s="14">
        <v>0</v>
      </c>
      <c r="H42" s="2"/>
      <c r="I42" s="14">
        <v>0</v>
      </c>
      <c r="J42" s="2"/>
      <c r="K42" s="14">
        <v>0</v>
      </c>
      <c r="L42" s="2"/>
      <c r="M42" s="15">
        <v>0</v>
      </c>
      <c r="N42" s="2"/>
      <c r="O42" s="15">
        <v>0</v>
      </c>
      <c r="P42" s="2"/>
      <c r="Q42" s="15">
        <f t="shared" si="0"/>
        <v>0</v>
      </c>
    </row>
    <row r="43" spans="1:26" ht="11.85" customHeight="1" x14ac:dyDescent="0.2">
      <c r="A43" s="3" t="s">
        <v>45</v>
      </c>
      <c r="C43" s="2">
        <f>SUM(C31:C42)</f>
        <v>1303276.69</v>
      </c>
      <c r="D43" s="2"/>
      <c r="E43" s="2">
        <f>SUM(E31:E42)</f>
        <v>1370000.18</v>
      </c>
      <c r="F43" s="2"/>
      <c r="G43" s="2">
        <f>SUM(G31:G42)</f>
        <v>981569.56</v>
      </c>
      <c r="H43" s="2"/>
      <c r="I43" s="2">
        <f>SUM(I31:I42)</f>
        <v>1028300</v>
      </c>
      <c r="J43" s="2"/>
      <c r="K43" s="4">
        <f>SUM(K31:K42)</f>
        <v>1028300</v>
      </c>
      <c r="L43" s="2"/>
      <c r="M43" s="4">
        <f>SUM(M31:M42)</f>
        <v>1015800</v>
      </c>
      <c r="N43" s="2"/>
      <c r="O43" s="4">
        <f>SUM(O31:O42)</f>
        <v>0</v>
      </c>
      <c r="P43" s="2"/>
      <c r="Q43" s="4">
        <f>SUM(Q31:Q42)</f>
        <v>1015800</v>
      </c>
      <c r="T43" s="17"/>
    </row>
    <row r="44" spans="1:26" ht="11.85" customHeight="1" x14ac:dyDescent="0.2">
      <c r="D44" s="2"/>
      <c r="F44" s="2"/>
      <c r="H44" s="2"/>
      <c r="J44" s="2"/>
      <c r="L44" s="2"/>
      <c r="N44" s="2"/>
      <c r="P44" s="2"/>
    </row>
    <row r="45" spans="1:26" ht="11.85" customHeight="1" x14ac:dyDescent="0.2">
      <c r="A45" s="12" t="s">
        <v>46</v>
      </c>
      <c r="D45" s="2"/>
      <c r="F45" s="2"/>
      <c r="H45" s="2"/>
      <c r="J45" s="2"/>
      <c r="L45" s="2"/>
      <c r="N45" s="2"/>
      <c r="P45" s="2"/>
    </row>
    <row r="46" spans="1:26" ht="11.85" hidden="1" customHeight="1" x14ac:dyDescent="0.2">
      <c r="A46" s="3" t="s">
        <v>47</v>
      </c>
      <c r="C46" s="2">
        <v>0</v>
      </c>
      <c r="D46" s="2"/>
      <c r="E46" s="2">
        <v>0</v>
      </c>
      <c r="F46" s="2"/>
      <c r="G46" s="2">
        <v>0</v>
      </c>
      <c r="H46" s="2"/>
      <c r="I46" s="2">
        <v>0</v>
      </c>
      <c r="J46" s="2"/>
      <c r="K46" s="4">
        <v>0</v>
      </c>
      <c r="L46" s="2"/>
      <c r="M46" s="4">
        <v>0</v>
      </c>
      <c r="N46" s="2"/>
      <c r="O46" s="4">
        <v>0</v>
      </c>
      <c r="P46" s="2"/>
      <c r="Q46" s="4">
        <f t="shared" ref="Q46:Q66" si="1">M46+O46</f>
        <v>0</v>
      </c>
      <c r="U46" s="2"/>
    </row>
    <row r="47" spans="1:26" ht="11.85" customHeight="1" x14ac:dyDescent="0.2">
      <c r="A47" s="3" t="s">
        <v>48</v>
      </c>
      <c r="C47" s="2">
        <v>1665</v>
      </c>
      <c r="D47" s="2"/>
      <c r="E47" s="2">
        <v>0</v>
      </c>
      <c r="F47" s="2"/>
      <c r="G47" s="2">
        <v>0</v>
      </c>
      <c r="H47" s="2"/>
      <c r="I47" s="2">
        <v>0</v>
      </c>
      <c r="J47" s="2"/>
      <c r="K47" s="2">
        <v>0</v>
      </c>
      <c r="L47" s="2"/>
      <c r="M47" s="4">
        <v>0</v>
      </c>
      <c r="N47" s="2"/>
      <c r="O47" s="4">
        <v>0</v>
      </c>
      <c r="P47" s="2"/>
      <c r="Q47" s="4">
        <f t="shared" si="1"/>
        <v>0</v>
      </c>
      <c r="W47" s="2"/>
    </row>
    <row r="48" spans="1:26" ht="11.85" customHeight="1" x14ac:dyDescent="0.2">
      <c r="A48" s="3" t="s">
        <v>49</v>
      </c>
      <c r="C48" s="2">
        <v>0</v>
      </c>
      <c r="D48" s="2"/>
      <c r="E48" s="2">
        <v>0</v>
      </c>
      <c r="F48" s="2"/>
      <c r="G48" s="2">
        <v>0</v>
      </c>
      <c r="H48" s="2"/>
      <c r="I48" s="2">
        <v>0</v>
      </c>
      <c r="J48" s="2"/>
      <c r="K48" s="2">
        <v>0</v>
      </c>
      <c r="L48" s="2"/>
      <c r="M48" s="4">
        <v>0</v>
      </c>
      <c r="N48" s="2"/>
      <c r="O48" s="4">
        <v>0</v>
      </c>
      <c r="P48" s="2"/>
      <c r="Q48" s="4">
        <f t="shared" si="1"/>
        <v>0</v>
      </c>
      <c r="Z48" s="2"/>
    </row>
    <row r="49" spans="1:30" ht="11.85" hidden="1" customHeight="1" x14ac:dyDescent="0.2">
      <c r="A49" s="3" t="s">
        <v>50</v>
      </c>
      <c r="C49" s="2">
        <v>0</v>
      </c>
      <c r="D49" s="2"/>
      <c r="E49" s="2">
        <v>0</v>
      </c>
      <c r="F49" s="2"/>
      <c r="G49" s="2">
        <v>0</v>
      </c>
      <c r="H49" s="2"/>
      <c r="I49" s="2">
        <v>0</v>
      </c>
      <c r="J49" s="2"/>
      <c r="K49" s="2">
        <v>0</v>
      </c>
      <c r="L49" s="2"/>
      <c r="M49" s="4">
        <v>0</v>
      </c>
      <c r="N49" s="2"/>
      <c r="O49" s="4">
        <v>0</v>
      </c>
      <c r="P49" s="2"/>
      <c r="Q49" s="4">
        <f t="shared" si="1"/>
        <v>0</v>
      </c>
      <c r="AA49" s="2"/>
    </row>
    <row r="50" spans="1:30" ht="11.85" customHeight="1" x14ac:dyDescent="0.2">
      <c r="A50" s="3" t="s">
        <v>51</v>
      </c>
      <c r="C50" s="2">
        <v>15000</v>
      </c>
      <c r="D50" s="2"/>
      <c r="E50" s="2">
        <v>0</v>
      </c>
      <c r="F50" s="2"/>
      <c r="G50" s="2">
        <v>0</v>
      </c>
      <c r="H50" s="2"/>
      <c r="I50" s="2">
        <v>0</v>
      </c>
      <c r="J50" s="2"/>
      <c r="K50" s="2">
        <v>0</v>
      </c>
      <c r="L50" s="2"/>
      <c r="M50" s="4">
        <v>0</v>
      </c>
      <c r="N50" s="2"/>
      <c r="O50" s="4">
        <v>0</v>
      </c>
      <c r="P50" s="2"/>
      <c r="Q50" s="4">
        <f t="shared" si="1"/>
        <v>0</v>
      </c>
      <c r="AB50" s="20"/>
    </row>
    <row r="51" spans="1:30" ht="11.85" customHeight="1" x14ac:dyDescent="0.2">
      <c r="A51" s="3" t="s">
        <v>52</v>
      </c>
      <c r="C51" s="2">
        <v>0</v>
      </c>
      <c r="D51" s="2"/>
      <c r="E51" s="2">
        <v>321752.11</v>
      </c>
      <c r="F51" s="2"/>
      <c r="G51" s="2">
        <v>0</v>
      </c>
      <c r="H51" s="2"/>
      <c r="I51" s="2">
        <v>0</v>
      </c>
      <c r="J51" s="2"/>
      <c r="K51" s="2">
        <v>0</v>
      </c>
      <c r="L51" s="2"/>
      <c r="M51" s="4">
        <v>0</v>
      </c>
      <c r="N51" s="2"/>
      <c r="O51" s="4">
        <v>0</v>
      </c>
      <c r="P51" s="2"/>
      <c r="Q51" s="4">
        <f t="shared" si="1"/>
        <v>0</v>
      </c>
      <c r="AB51" s="20"/>
    </row>
    <row r="52" spans="1:30" ht="11.85" customHeight="1" x14ac:dyDescent="0.2">
      <c r="A52" s="3" t="s">
        <v>53</v>
      </c>
      <c r="C52" s="2">
        <v>0</v>
      </c>
      <c r="D52" s="2"/>
      <c r="E52" s="2">
        <v>0</v>
      </c>
      <c r="F52" s="2"/>
      <c r="G52" s="2">
        <v>0</v>
      </c>
      <c r="H52" s="2"/>
      <c r="I52" s="2">
        <v>0</v>
      </c>
      <c r="J52" s="2"/>
      <c r="K52" s="2">
        <v>0</v>
      </c>
      <c r="L52" s="2"/>
      <c r="M52" s="4">
        <v>0</v>
      </c>
      <c r="N52" s="2"/>
      <c r="O52" s="4">
        <v>0</v>
      </c>
      <c r="P52" s="2"/>
      <c r="Q52" s="4">
        <f t="shared" si="1"/>
        <v>0</v>
      </c>
      <c r="AC52" s="2"/>
    </row>
    <row r="53" spans="1:30" ht="11.85" customHeight="1" x14ac:dyDescent="0.2">
      <c r="A53" s="3" t="s">
        <v>54</v>
      </c>
      <c r="C53" s="2">
        <v>0</v>
      </c>
      <c r="D53" s="2"/>
      <c r="E53" s="2">
        <v>0</v>
      </c>
      <c r="F53" s="2"/>
      <c r="G53" s="2">
        <v>142628.59</v>
      </c>
      <c r="H53" s="2"/>
      <c r="I53" s="2">
        <v>142000</v>
      </c>
      <c r="J53" s="2"/>
      <c r="K53" s="2">
        <v>142000</v>
      </c>
      <c r="L53" s="2"/>
      <c r="M53" s="4">
        <v>157300</v>
      </c>
      <c r="N53" s="2"/>
      <c r="O53" s="4">
        <v>0</v>
      </c>
      <c r="P53" s="2"/>
      <c r="Q53" s="4">
        <f t="shared" si="1"/>
        <v>157300</v>
      </c>
    </row>
    <row r="54" spans="1:30" ht="11.85" customHeight="1" x14ac:dyDescent="0.2">
      <c r="A54" s="3" t="s">
        <v>55</v>
      </c>
      <c r="C54" s="2">
        <v>0</v>
      </c>
      <c r="D54" s="2"/>
      <c r="E54" s="2">
        <v>0</v>
      </c>
      <c r="F54" s="2"/>
      <c r="G54" s="2">
        <v>0</v>
      </c>
      <c r="H54" s="2"/>
      <c r="I54" s="2">
        <v>0</v>
      </c>
      <c r="J54" s="2"/>
      <c r="K54" s="2">
        <v>0</v>
      </c>
      <c r="L54" s="2"/>
      <c r="M54" s="4">
        <v>0</v>
      </c>
      <c r="N54" s="2"/>
      <c r="O54" s="4">
        <v>0</v>
      </c>
      <c r="P54" s="2"/>
      <c r="Q54" s="4">
        <f t="shared" si="1"/>
        <v>0</v>
      </c>
    </row>
    <row r="55" spans="1:30" ht="11.85" customHeight="1" x14ac:dyDescent="0.2">
      <c r="A55" s="3" t="s">
        <v>56</v>
      </c>
      <c r="C55" s="2">
        <v>11306</v>
      </c>
      <c r="D55" s="2"/>
      <c r="E55" s="2">
        <v>11195</v>
      </c>
      <c r="F55" s="2"/>
      <c r="G55" s="2">
        <v>26894</v>
      </c>
      <c r="H55" s="2"/>
      <c r="I55" s="2">
        <v>0</v>
      </c>
      <c r="J55" s="2"/>
      <c r="K55" s="2">
        <v>0</v>
      </c>
      <c r="L55" s="2"/>
      <c r="M55" s="4">
        <v>0</v>
      </c>
      <c r="N55" s="2"/>
      <c r="O55" s="4">
        <v>0</v>
      </c>
      <c r="P55" s="2"/>
      <c r="Q55" s="4">
        <f t="shared" si="1"/>
        <v>0</v>
      </c>
    </row>
    <row r="56" spans="1:30" ht="11.85" customHeight="1" x14ac:dyDescent="0.2">
      <c r="A56" s="3" t="s">
        <v>57</v>
      </c>
      <c r="C56" s="2">
        <v>0</v>
      </c>
      <c r="D56" s="2"/>
      <c r="E56" s="2">
        <v>46503.31</v>
      </c>
      <c r="F56" s="2" t="s">
        <v>58</v>
      </c>
      <c r="G56" s="2">
        <v>0</v>
      </c>
      <c r="H56" s="2"/>
      <c r="I56" s="2">
        <v>0</v>
      </c>
      <c r="J56" s="2"/>
      <c r="K56" s="2">
        <v>0</v>
      </c>
      <c r="L56" s="2"/>
      <c r="M56" s="4">
        <v>0</v>
      </c>
      <c r="N56" s="2"/>
      <c r="O56" s="4">
        <v>0</v>
      </c>
      <c r="P56" s="2"/>
      <c r="Q56" s="4">
        <f t="shared" si="1"/>
        <v>0</v>
      </c>
      <c r="AA56" s="2"/>
    </row>
    <row r="57" spans="1:30" ht="11.85" customHeight="1" x14ac:dyDescent="0.2">
      <c r="A57" s="3" t="s">
        <v>59</v>
      </c>
      <c r="C57" s="2">
        <v>69400</v>
      </c>
      <c r="D57" s="2"/>
      <c r="E57" s="2">
        <v>0</v>
      </c>
      <c r="F57" s="2"/>
      <c r="G57" s="2">
        <v>0</v>
      </c>
      <c r="H57" s="2"/>
      <c r="I57" s="2">
        <v>0</v>
      </c>
      <c r="J57" s="2"/>
      <c r="K57" s="2">
        <v>0</v>
      </c>
      <c r="L57" s="2"/>
      <c r="M57" s="4">
        <v>0</v>
      </c>
      <c r="N57" s="2"/>
      <c r="O57" s="4">
        <v>0</v>
      </c>
      <c r="P57" s="2"/>
      <c r="Q57" s="4">
        <f t="shared" si="1"/>
        <v>0</v>
      </c>
      <c r="S57" s="21"/>
      <c r="AA57" s="2"/>
    </row>
    <row r="58" spans="1:30" ht="11.85" customHeight="1" x14ac:dyDescent="0.2">
      <c r="A58" s="3" t="s">
        <v>60</v>
      </c>
      <c r="C58" s="2">
        <v>0</v>
      </c>
      <c r="D58" s="2"/>
      <c r="E58" s="2">
        <v>10000</v>
      </c>
      <c r="F58" s="2"/>
      <c r="G58" s="2">
        <v>63876.15</v>
      </c>
      <c r="H58" s="2"/>
      <c r="I58" s="2">
        <v>0</v>
      </c>
      <c r="J58" s="2"/>
      <c r="K58" s="2">
        <v>0</v>
      </c>
      <c r="L58" s="2"/>
      <c r="M58" s="4">
        <v>0</v>
      </c>
      <c r="N58" s="2"/>
      <c r="O58" s="4">
        <v>0</v>
      </c>
      <c r="P58" s="2"/>
      <c r="Q58" s="4">
        <f t="shared" si="1"/>
        <v>0</v>
      </c>
      <c r="AA58" s="2"/>
    </row>
    <row r="59" spans="1:30" ht="11.85" hidden="1" customHeight="1" x14ac:dyDescent="0.2">
      <c r="A59" s="3" t="s">
        <v>61</v>
      </c>
      <c r="C59" s="2">
        <v>0</v>
      </c>
      <c r="D59" s="2"/>
      <c r="E59" s="2">
        <v>0</v>
      </c>
      <c r="F59" s="2"/>
      <c r="G59" s="2">
        <v>0</v>
      </c>
      <c r="H59" s="2"/>
      <c r="I59" s="2">
        <v>0</v>
      </c>
      <c r="J59" s="2"/>
      <c r="K59" s="2">
        <v>0</v>
      </c>
      <c r="L59" s="2"/>
      <c r="M59" s="4">
        <v>0</v>
      </c>
      <c r="N59" s="2"/>
      <c r="O59" s="4">
        <v>0</v>
      </c>
      <c r="P59" s="2"/>
      <c r="Q59" s="4">
        <f t="shared" si="1"/>
        <v>0</v>
      </c>
      <c r="AA59" s="2"/>
    </row>
    <row r="60" spans="1:30" ht="11.85" customHeight="1" x14ac:dyDescent="0.2">
      <c r="A60" s="3" t="s">
        <v>62</v>
      </c>
      <c r="C60" s="2">
        <v>0</v>
      </c>
      <c r="D60" s="2"/>
      <c r="E60" s="2">
        <v>0</v>
      </c>
      <c r="F60" s="2"/>
      <c r="G60" s="2">
        <v>0</v>
      </c>
      <c r="H60" s="2"/>
      <c r="I60" s="2">
        <v>0</v>
      </c>
      <c r="J60" s="2"/>
      <c r="K60" s="2">
        <v>0</v>
      </c>
      <c r="L60" s="2"/>
      <c r="M60" s="4">
        <v>0</v>
      </c>
      <c r="N60" s="2"/>
      <c r="O60" s="4">
        <v>0</v>
      </c>
      <c r="P60" s="2"/>
      <c r="Q60" s="4">
        <f t="shared" si="1"/>
        <v>0</v>
      </c>
      <c r="V60" s="2"/>
    </row>
    <row r="61" spans="1:30" ht="11.25" customHeight="1" x14ac:dyDescent="0.2">
      <c r="A61" s="3" t="s">
        <v>63</v>
      </c>
      <c r="C61" s="2">
        <v>18200</v>
      </c>
      <c r="D61" s="2"/>
      <c r="E61" s="2">
        <v>7500</v>
      </c>
      <c r="F61" s="2"/>
      <c r="G61" s="2">
        <v>15000</v>
      </c>
      <c r="H61" s="2"/>
      <c r="I61" s="2">
        <v>15000</v>
      </c>
      <c r="J61" s="2"/>
      <c r="K61" s="2">
        <v>15000</v>
      </c>
      <c r="L61" s="2"/>
      <c r="M61" s="4">
        <v>0</v>
      </c>
      <c r="N61" s="2"/>
      <c r="O61" s="4">
        <v>0</v>
      </c>
      <c r="P61" s="2"/>
      <c r="Q61" s="4">
        <f t="shared" si="1"/>
        <v>0</v>
      </c>
      <c r="AD61" s="2"/>
    </row>
    <row r="62" spans="1:30" ht="11.25" customHeight="1" x14ac:dyDescent="0.2">
      <c r="A62" s="3" t="s">
        <v>64</v>
      </c>
      <c r="C62" s="2">
        <v>59326.48</v>
      </c>
      <c r="D62" s="2"/>
      <c r="E62" s="2">
        <v>0</v>
      </c>
      <c r="F62" s="2"/>
      <c r="G62" s="2">
        <v>0</v>
      </c>
      <c r="H62" s="2"/>
      <c r="I62" s="2">
        <v>0</v>
      </c>
      <c r="J62" s="2"/>
      <c r="K62" s="2">
        <v>0</v>
      </c>
      <c r="L62" s="2"/>
      <c r="M62" s="4">
        <v>0</v>
      </c>
      <c r="N62" s="2"/>
      <c r="O62" s="4">
        <v>0</v>
      </c>
      <c r="P62" s="2"/>
      <c r="Q62" s="4">
        <f t="shared" si="1"/>
        <v>0</v>
      </c>
    </row>
    <row r="63" spans="1:30" ht="11.85" customHeight="1" x14ac:dyDescent="0.2">
      <c r="A63" s="3" t="s">
        <v>65</v>
      </c>
      <c r="C63" s="2">
        <v>8000</v>
      </c>
      <c r="D63" s="2"/>
      <c r="E63" s="2">
        <v>4875</v>
      </c>
      <c r="F63" s="2"/>
      <c r="G63" s="2">
        <v>5000</v>
      </c>
      <c r="H63" s="2"/>
      <c r="I63" s="2">
        <v>5000</v>
      </c>
      <c r="J63" s="2"/>
      <c r="K63" s="2">
        <v>5000</v>
      </c>
      <c r="L63" s="2"/>
      <c r="M63" s="4">
        <v>5000</v>
      </c>
      <c r="N63" s="2"/>
      <c r="O63" s="4">
        <v>0</v>
      </c>
      <c r="P63" s="2"/>
      <c r="Q63" s="4">
        <f>M63+O63</f>
        <v>5000</v>
      </c>
    </row>
    <row r="64" spans="1:30" ht="11.85" customHeight="1" x14ac:dyDescent="0.2">
      <c r="A64" s="3" t="s">
        <v>66</v>
      </c>
      <c r="C64" s="2">
        <v>500083.77</v>
      </c>
      <c r="D64" s="2"/>
      <c r="E64" s="2">
        <v>0</v>
      </c>
      <c r="F64" s="2"/>
      <c r="G64" s="2">
        <v>0</v>
      </c>
      <c r="H64" s="2"/>
      <c r="I64" s="2">
        <v>0</v>
      </c>
      <c r="J64" s="2"/>
      <c r="K64" s="2">
        <v>0</v>
      </c>
      <c r="L64" s="2"/>
      <c r="M64" s="4">
        <v>0</v>
      </c>
      <c r="N64" s="2"/>
      <c r="O64" s="4">
        <v>0</v>
      </c>
      <c r="P64" s="2"/>
      <c r="Q64" s="4">
        <f>M64+O64</f>
        <v>0</v>
      </c>
    </row>
    <row r="65" spans="1:22" ht="11.85" customHeight="1" x14ac:dyDescent="0.2">
      <c r="A65" s="3" t="s">
        <v>67</v>
      </c>
      <c r="C65" s="14">
        <v>8006.28</v>
      </c>
      <c r="D65" s="2"/>
      <c r="E65" s="14">
        <v>7366.15</v>
      </c>
      <c r="F65" s="2"/>
      <c r="G65" s="14">
        <v>9697.2999999999993</v>
      </c>
      <c r="H65" s="2"/>
      <c r="I65" s="14">
        <v>40000</v>
      </c>
      <c r="J65" s="2"/>
      <c r="K65" s="14">
        <v>0</v>
      </c>
      <c r="L65" s="2"/>
      <c r="M65" s="15">
        <v>50000</v>
      </c>
      <c r="N65" s="2"/>
      <c r="O65" s="15">
        <v>0</v>
      </c>
      <c r="P65" s="2"/>
      <c r="Q65" s="15">
        <f>M65+O65</f>
        <v>50000</v>
      </c>
      <c r="V65" s="2"/>
    </row>
    <row r="66" spans="1:22" ht="11.85" hidden="1" customHeight="1" x14ac:dyDescent="0.2">
      <c r="A66" s="3" t="s">
        <v>68</v>
      </c>
      <c r="C66" s="14">
        <v>0</v>
      </c>
      <c r="D66" s="2"/>
      <c r="E66" s="14">
        <v>0</v>
      </c>
      <c r="F66" s="2"/>
      <c r="G66" s="14">
        <v>0</v>
      </c>
      <c r="H66" s="2"/>
      <c r="I66" s="14">
        <v>0</v>
      </c>
      <c r="J66" s="2"/>
      <c r="K66" s="15">
        <v>0</v>
      </c>
      <c r="L66" s="2"/>
      <c r="M66" s="15">
        <v>0</v>
      </c>
      <c r="N66" s="2"/>
      <c r="O66" s="15">
        <v>0</v>
      </c>
      <c r="P66" s="2"/>
      <c r="Q66" s="15">
        <f t="shared" si="1"/>
        <v>0</v>
      </c>
      <c r="R66" s="2"/>
    </row>
    <row r="67" spans="1:22" ht="11.85" customHeight="1" x14ac:dyDescent="0.2">
      <c r="A67" s="3" t="s">
        <v>69</v>
      </c>
      <c r="C67" s="2">
        <f>SUM(C46:C66)</f>
        <v>690987.53</v>
      </c>
      <c r="D67" s="2"/>
      <c r="E67" s="2">
        <f>SUM(E46:E66)</f>
        <v>409191.57</v>
      </c>
      <c r="F67" s="2"/>
      <c r="G67" s="2">
        <f>SUM(G46:G66)</f>
        <v>263096.03999999998</v>
      </c>
      <c r="H67" s="2"/>
      <c r="I67" s="2">
        <f>SUM(I46:I66)</f>
        <v>202000</v>
      </c>
      <c r="J67" s="2"/>
      <c r="K67" s="4">
        <f>SUM(K46:K66)</f>
        <v>162000</v>
      </c>
      <c r="L67" s="2"/>
      <c r="M67" s="4">
        <f>SUM(M46:M66)</f>
        <v>212300</v>
      </c>
      <c r="N67" s="2"/>
      <c r="O67" s="4">
        <f>SUM(O46:O66)</f>
        <v>0</v>
      </c>
      <c r="P67" s="2"/>
      <c r="Q67" s="4">
        <f>SUM(Q46:Q66)</f>
        <v>212300</v>
      </c>
      <c r="T67" s="17"/>
      <c r="U67" s="2"/>
    </row>
    <row r="68" spans="1:22" ht="11.85" customHeight="1" x14ac:dyDescent="0.2">
      <c r="D68" s="2"/>
      <c r="F68" s="2"/>
      <c r="H68" s="2"/>
      <c r="J68" s="2"/>
      <c r="L68" s="2"/>
      <c r="N68" s="2"/>
      <c r="P68" s="2"/>
    </row>
    <row r="69" spans="1:22" ht="11.85" customHeight="1" x14ac:dyDescent="0.2">
      <c r="D69" s="2"/>
      <c r="F69" s="2"/>
      <c r="H69" s="2"/>
      <c r="J69" s="2"/>
      <c r="L69" s="2"/>
      <c r="N69" s="2"/>
      <c r="P69" s="2"/>
    </row>
    <row r="70" spans="1:22" ht="11.85" customHeight="1" x14ac:dyDescent="0.2">
      <c r="D70" s="2"/>
      <c r="F70" s="2"/>
      <c r="H70" s="2"/>
      <c r="J70" s="2"/>
      <c r="L70" s="2"/>
      <c r="N70" s="2"/>
      <c r="P70" s="2"/>
    </row>
    <row r="71" spans="1:22" ht="11.85" customHeight="1" x14ac:dyDescent="0.2">
      <c r="D71" s="2"/>
      <c r="F71" s="2"/>
      <c r="H71" s="2"/>
      <c r="J71" s="2"/>
      <c r="L71" s="2"/>
      <c r="N71" s="2"/>
      <c r="P71" s="2"/>
    </row>
    <row r="72" spans="1:22" ht="11.85" customHeight="1" x14ac:dyDescent="0.2">
      <c r="D72" s="2"/>
      <c r="F72" s="2"/>
      <c r="H72" s="2"/>
      <c r="J72" s="2"/>
      <c r="L72" s="2"/>
      <c r="N72" s="2"/>
      <c r="P72" s="2"/>
    </row>
    <row r="73" spans="1:22" ht="11.85" customHeight="1" x14ac:dyDescent="0.2">
      <c r="D73" s="2"/>
      <c r="F73" s="2"/>
      <c r="H73" s="2"/>
      <c r="J73" s="2"/>
      <c r="L73" s="2"/>
      <c r="N73" s="2"/>
      <c r="P73" s="2"/>
    </row>
    <row r="74" spans="1:22" ht="11.85" customHeight="1" x14ac:dyDescent="0.2">
      <c r="A74" s="1"/>
      <c r="B74" s="1"/>
      <c r="E74" s="2" t="str">
        <f>$E$1</f>
        <v>CITY OF BRADY</v>
      </c>
    </row>
    <row r="75" spans="1:22" ht="11.85" customHeight="1" x14ac:dyDescent="0.2">
      <c r="E75" s="2" t="str">
        <f>$E$2</f>
        <v>BUDGET REPORT</v>
      </c>
    </row>
    <row r="76" spans="1:22" ht="11.85" customHeight="1" x14ac:dyDescent="0.2">
      <c r="E76" s="2" t="str">
        <f>$E$3</f>
        <v>FISCAL YEAR 2022 - 2023</v>
      </c>
    </row>
    <row r="77" spans="1:22" ht="11.85" customHeight="1" x14ac:dyDescent="0.2">
      <c r="A77" s="3" t="s">
        <v>3</v>
      </c>
    </row>
    <row r="78" spans="1:22" ht="11.85" customHeight="1" x14ac:dyDescent="0.2"/>
    <row r="79" spans="1:22" ht="11.85" customHeight="1" x14ac:dyDescent="0.2">
      <c r="I79" s="49" t="str">
        <f>$I$6</f>
        <v>(----- 2021-2022 ------)</v>
      </c>
      <c r="J79" s="49"/>
      <c r="K79" s="49"/>
      <c r="L79" s="6"/>
      <c r="M79" s="49" t="str">
        <f>$M$6</f>
        <v>2022-2023</v>
      </c>
      <c r="N79" s="49"/>
      <c r="O79" s="49"/>
      <c r="P79" s="49"/>
      <c r="Q79" s="49"/>
    </row>
    <row r="80" spans="1:22" ht="11.85" customHeight="1" x14ac:dyDescent="0.2">
      <c r="C80" s="7" t="str">
        <f>$C$7</f>
        <v>2018-2019</v>
      </c>
      <c r="D80" s="6"/>
      <c r="E80" s="7" t="str">
        <f>$E$7</f>
        <v>2019-2020</v>
      </c>
      <c r="F80" s="6"/>
      <c r="G80" s="7" t="str">
        <f>$G$7</f>
        <v>2020-2021</v>
      </c>
      <c r="H80" s="6"/>
      <c r="I80" s="7" t="s">
        <v>9</v>
      </c>
      <c r="J80" s="6"/>
      <c r="K80" s="8" t="str">
        <f>+$K$7</f>
        <v>PROJECTED</v>
      </c>
      <c r="L80" s="6"/>
      <c r="M80" s="8" t="str">
        <f>$M$7</f>
        <v>2022-2023</v>
      </c>
      <c r="N80" s="6"/>
      <c r="O80" s="8" t="str">
        <f>$O$7</f>
        <v>2022-2023</v>
      </c>
      <c r="P80" s="6"/>
      <c r="Q80" s="8" t="str">
        <f>$Q$7</f>
        <v xml:space="preserve">APPROVED </v>
      </c>
    </row>
    <row r="81" spans="1:27" ht="11.85" customHeight="1" x14ac:dyDescent="0.2">
      <c r="A81" s="9"/>
      <c r="C81" s="10" t="s">
        <v>12</v>
      </c>
      <c r="D81" s="6"/>
      <c r="E81" s="10" t="s">
        <v>12</v>
      </c>
      <c r="F81" s="6"/>
      <c r="G81" s="10" t="s">
        <v>12</v>
      </c>
      <c r="H81" s="6"/>
      <c r="I81" s="10" t="s">
        <v>13</v>
      </c>
      <c r="J81" s="6"/>
      <c r="K81" s="11" t="s">
        <v>13</v>
      </c>
      <c r="L81" s="6"/>
      <c r="M81" s="11" t="str">
        <f>$M$8</f>
        <v>BASE</v>
      </c>
      <c r="N81" s="6"/>
      <c r="O81" s="11" t="str">
        <f>$O$8</f>
        <v>SUPPLEMENTAL</v>
      </c>
      <c r="P81" s="6"/>
      <c r="Q81" s="11" t="str">
        <f>$Q$8</f>
        <v>BUDGET</v>
      </c>
    </row>
    <row r="82" spans="1:27" ht="11.25" customHeight="1" x14ac:dyDescent="0.2">
      <c r="D82" s="2"/>
      <c r="F82" s="2"/>
      <c r="H82" s="2"/>
      <c r="J82" s="2"/>
      <c r="L82" s="2"/>
      <c r="N82" s="2"/>
      <c r="P82" s="2"/>
    </row>
    <row r="83" spans="1:27" ht="11.85" customHeight="1" x14ac:dyDescent="0.2">
      <c r="A83" s="12" t="s">
        <v>70</v>
      </c>
      <c r="D83" s="2"/>
      <c r="F83" s="2"/>
      <c r="H83" s="2"/>
      <c r="J83" s="2"/>
      <c r="L83" s="2"/>
      <c r="N83" s="2"/>
      <c r="P83" s="2"/>
    </row>
    <row r="84" spans="1:27" ht="11.85" customHeight="1" x14ac:dyDescent="0.2">
      <c r="A84" s="3" t="s">
        <v>71</v>
      </c>
      <c r="C84" s="2">
        <v>1325.08</v>
      </c>
      <c r="D84" s="2"/>
      <c r="E84" s="2">
        <v>641.39</v>
      </c>
      <c r="F84" s="2"/>
      <c r="G84" s="2">
        <v>854.5</v>
      </c>
      <c r="H84" s="2"/>
      <c r="I84" s="2">
        <v>500</v>
      </c>
      <c r="J84" s="2"/>
      <c r="K84" s="4">
        <v>500</v>
      </c>
      <c r="L84" s="2"/>
      <c r="M84" s="4">
        <v>500</v>
      </c>
      <c r="N84" s="2"/>
      <c r="O84" s="4">
        <v>0</v>
      </c>
      <c r="P84" s="2"/>
      <c r="Q84" s="4">
        <f t="shared" ref="Q84:Q91" si="2">M84+O84</f>
        <v>500</v>
      </c>
      <c r="AA84" s="2"/>
    </row>
    <row r="85" spans="1:27" ht="11.85" hidden="1" customHeight="1" x14ac:dyDescent="0.2">
      <c r="A85" s="3" t="s">
        <v>72</v>
      </c>
      <c r="C85" s="2">
        <v>0</v>
      </c>
      <c r="D85" s="2"/>
      <c r="E85" s="2">
        <v>0</v>
      </c>
      <c r="F85" s="2"/>
      <c r="G85" s="2">
        <v>0</v>
      </c>
      <c r="H85" s="2"/>
      <c r="I85" s="2">
        <v>0</v>
      </c>
      <c r="J85" s="2"/>
      <c r="K85" s="4">
        <v>0</v>
      </c>
      <c r="L85" s="2"/>
      <c r="M85" s="4">
        <v>0</v>
      </c>
      <c r="N85" s="2"/>
      <c r="O85" s="4">
        <v>0</v>
      </c>
      <c r="P85" s="2"/>
      <c r="Q85" s="4">
        <f t="shared" si="2"/>
        <v>0</v>
      </c>
      <c r="AA85" s="2"/>
    </row>
    <row r="86" spans="1:27" ht="11.85" customHeight="1" x14ac:dyDescent="0.2">
      <c r="A86" s="3" t="s">
        <v>73</v>
      </c>
      <c r="C86" s="2">
        <v>0</v>
      </c>
      <c r="D86" s="2"/>
      <c r="E86" s="2">
        <v>9.39</v>
      </c>
      <c r="F86" s="2"/>
      <c r="G86" s="2">
        <v>24.89</v>
      </c>
      <c r="H86" s="2"/>
      <c r="I86" s="2">
        <v>0</v>
      </c>
      <c r="J86" s="2"/>
      <c r="K86" s="4">
        <v>0</v>
      </c>
      <c r="L86" s="2"/>
      <c r="M86" s="4">
        <v>0</v>
      </c>
      <c r="N86" s="2"/>
      <c r="O86" s="4">
        <v>0</v>
      </c>
      <c r="P86" s="2"/>
      <c r="Q86" s="4">
        <f t="shared" si="2"/>
        <v>0</v>
      </c>
      <c r="AA86" s="2"/>
    </row>
    <row r="87" spans="1:27" ht="11.85" customHeight="1" x14ac:dyDescent="0.2">
      <c r="A87" s="3" t="s">
        <v>74</v>
      </c>
      <c r="C87" s="2">
        <v>73816.58</v>
      </c>
      <c r="D87" s="2"/>
      <c r="E87" s="2">
        <v>77840.06</v>
      </c>
      <c r="F87" s="2"/>
      <c r="G87" s="2">
        <v>89026.12</v>
      </c>
      <c r="H87" s="2"/>
      <c r="I87" s="2">
        <v>70000</v>
      </c>
      <c r="J87" s="2"/>
      <c r="K87" s="4">
        <v>135000</v>
      </c>
      <c r="L87" s="2"/>
      <c r="M87" s="4">
        <v>135000</v>
      </c>
      <c r="N87" s="2"/>
      <c r="O87" s="4">
        <v>0</v>
      </c>
      <c r="P87" s="2"/>
      <c r="Q87" s="4">
        <f t="shared" si="2"/>
        <v>135000</v>
      </c>
    </row>
    <row r="88" spans="1:27" ht="11.85" customHeight="1" x14ac:dyDescent="0.2">
      <c r="A88" s="3" t="s">
        <v>75</v>
      </c>
      <c r="C88" s="2">
        <v>0</v>
      </c>
      <c r="D88" s="2"/>
      <c r="E88" s="2">
        <v>461.7</v>
      </c>
      <c r="F88" s="2"/>
      <c r="G88" s="2">
        <v>1222.29</v>
      </c>
      <c r="H88" s="2"/>
      <c r="I88" s="2">
        <v>0</v>
      </c>
      <c r="J88" s="2"/>
      <c r="K88" s="4">
        <v>0</v>
      </c>
      <c r="L88" s="2"/>
      <c r="M88" s="4">
        <v>0</v>
      </c>
      <c r="N88" s="2"/>
      <c r="O88" s="4">
        <v>0</v>
      </c>
      <c r="P88" s="2"/>
      <c r="Q88" s="4">
        <f t="shared" si="2"/>
        <v>0</v>
      </c>
    </row>
    <row r="89" spans="1:27" ht="11.85" customHeight="1" x14ac:dyDescent="0.2">
      <c r="A89" s="3" t="s">
        <v>76</v>
      </c>
      <c r="C89" s="2">
        <v>0</v>
      </c>
      <c r="D89" s="2"/>
      <c r="E89" s="2">
        <v>376.93</v>
      </c>
      <c r="F89" s="2"/>
      <c r="G89" s="2">
        <v>997.67</v>
      </c>
      <c r="H89" s="2"/>
      <c r="I89" s="2">
        <v>0</v>
      </c>
      <c r="J89" s="2"/>
      <c r="K89" s="4">
        <v>0</v>
      </c>
      <c r="L89" s="2"/>
      <c r="M89" s="4">
        <v>0</v>
      </c>
      <c r="N89" s="2"/>
      <c r="O89" s="4">
        <v>0</v>
      </c>
      <c r="P89" s="2"/>
      <c r="Q89" s="4">
        <f t="shared" si="2"/>
        <v>0</v>
      </c>
    </row>
    <row r="90" spans="1:27" ht="11.85" customHeight="1" x14ac:dyDescent="0.2">
      <c r="A90" s="3" t="s">
        <v>77</v>
      </c>
      <c r="C90" s="2">
        <v>0</v>
      </c>
      <c r="D90" s="2"/>
      <c r="E90" s="2">
        <v>471.12</v>
      </c>
      <c r="F90" s="2"/>
      <c r="G90" s="2">
        <v>1297.23</v>
      </c>
      <c r="H90" s="2"/>
      <c r="I90" s="2">
        <v>0</v>
      </c>
      <c r="J90" s="2"/>
      <c r="K90" s="4">
        <v>0</v>
      </c>
      <c r="L90" s="2"/>
      <c r="M90" s="4">
        <v>1000</v>
      </c>
      <c r="N90" s="2"/>
      <c r="O90" s="4">
        <v>0</v>
      </c>
      <c r="P90" s="2"/>
      <c r="Q90" s="4">
        <f t="shared" si="2"/>
        <v>1000</v>
      </c>
    </row>
    <row r="91" spans="1:27" ht="11.85" customHeight="1" x14ac:dyDescent="0.2">
      <c r="A91" s="3" t="s">
        <v>78</v>
      </c>
      <c r="C91" s="14">
        <v>1388.09</v>
      </c>
      <c r="D91" s="2"/>
      <c r="E91" s="14">
        <v>2206.5300000000002</v>
      </c>
      <c r="F91" s="2"/>
      <c r="G91" s="14">
        <v>4972.51</v>
      </c>
      <c r="H91" s="2"/>
      <c r="I91" s="14">
        <v>1000</v>
      </c>
      <c r="J91" s="2"/>
      <c r="K91" s="15">
        <v>8000</v>
      </c>
      <c r="L91" s="2"/>
      <c r="M91" s="15">
        <v>8000</v>
      </c>
      <c r="N91" s="2"/>
      <c r="O91" s="15">
        <v>0</v>
      </c>
      <c r="P91" s="2"/>
      <c r="Q91" s="15">
        <f t="shared" si="2"/>
        <v>8000</v>
      </c>
    </row>
    <row r="92" spans="1:27" ht="11.85" customHeight="1" x14ac:dyDescent="0.2">
      <c r="A92" s="3" t="s">
        <v>79</v>
      </c>
      <c r="C92" s="2">
        <f>SUM(C84:C91)</f>
        <v>76529.75</v>
      </c>
      <c r="D92" s="2"/>
      <c r="E92" s="2">
        <f>SUM(E84:E91)</f>
        <v>82007.119999999981</v>
      </c>
      <c r="F92" s="2"/>
      <c r="G92" s="2">
        <f>SUM(G84:G91)</f>
        <v>98395.209999999977</v>
      </c>
      <c r="H92" s="2"/>
      <c r="I92" s="2">
        <f>SUM(I84:I91)</f>
        <v>71500</v>
      </c>
      <c r="J92" s="2"/>
      <c r="K92" s="4">
        <f>SUM(K84:K91)</f>
        <v>143500</v>
      </c>
      <c r="L92" s="2"/>
      <c r="M92" s="4">
        <f>SUM(M84:M91)</f>
        <v>144500</v>
      </c>
      <c r="N92" s="2"/>
      <c r="O92" s="4">
        <f>SUM(O84:O89)</f>
        <v>0</v>
      </c>
      <c r="P92" s="2"/>
      <c r="Q92" s="4">
        <f>SUM(Q84:Q91)</f>
        <v>144500</v>
      </c>
      <c r="R92" s="2"/>
      <c r="T92" s="17"/>
    </row>
    <row r="93" spans="1:27" ht="11.85" customHeight="1" x14ac:dyDescent="0.2">
      <c r="D93" s="2"/>
      <c r="F93" s="2"/>
      <c r="H93" s="2"/>
      <c r="J93" s="2"/>
      <c r="L93" s="2"/>
      <c r="N93" s="2"/>
      <c r="P93" s="2"/>
    </row>
    <row r="94" spans="1:27" ht="11.85" customHeight="1" x14ac:dyDescent="0.2">
      <c r="A94" s="12" t="s">
        <v>80</v>
      </c>
      <c r="D94" s="2"/>
      <c r="F94" s="2"/>
      <c r="H94" s="2"/>
      <c r="J94" s="2"/>
      <c r="L94" s="2"/>
      <c r="N94" s="2"/>
      <c r="P94" s="2"/>
    </row>
    <row r="95" spans="1:27" ht="11.85" hidden="1" customHeight="1" x14ac:dyDescent="0.2">
      <c r="A95" s="3" t="s">
        <v>81</v>
      </c>
      <c r="C95" s="2">
        <v>0</v>
      </c>
      <c r="D95" s="2"/>
      <c r="E95" s="2">
        <v>0</v>
      </c>
      <c r="F95" s="2"/>
      <c r="G95" s="2">
        <v>0</v>
      </c>
      <c r="H95" s="2"/>
      <c r="I95" s="2">
        <v>0</v>
      </c>
      <c r="J95" s="2"/>
      <c r="K95" s="4">
        <v>0</v>
      </c>
      <c r="L95" s="2"/>
      <c r="M95" s="4">
        <v>0</v>
      </c>
      <c r="N95" s="2"/>
      <c r="O95" s="4">
        <v>0</v>
      </c>
      <c r="P95" s="2"/>
      <c r="Q95" s="4">
        <f>M95+O95</f>
        <v>0</v>
      </c>
      <c r="U95" s="2"/>
    </row>
    <row r="96" spans="1:27" ht="11.85" customHeight="1" x14ac:dyDescent="0.2">
      <c r="A96" s="3" t="s">
        <v>82</v>
      </c>
      <c r="C96" s="2">
        <v>513100.32</v>
      </c>
      <c r="D96" s="2"/>
      <c r="E96" s="2">
        <v>487992</v>
      </c>
      <c r="F96" s="2"/>
      <c r="G96" s="2">
        <v>517008</v>
      </c>
      <c r="H96" s="2"/>
      <c r="I96" s="2">
        <v>522000</v>
      </c>
      <c r="J96" s="2"/>
      <c r="K96" s="2">
        <v>522000</v>
      </c>
      <c r="L96" s="2"/>
      <c r="M96" s="4">
        <v>430000</v>
      </c>
      <c r="N96" s="2"/>
      <c r="O96" s="4">
        <v>0</v>
      </c>
      <c r="P96" s="2"/>
      <c r="Q96" s="4">
        <f>M96+O96</f>
        <v>430000</v>
      </c>
      <c r="U96" s="2"/>
    </row>
    <row r="97" spans="1:31" ht="11.85" customHeight="1" x14ac:dyDescent="0.2">
      <c r="A97" s="3" t="s">
        <v>83</v>
      </c>
      <c r="C97" s="2">
        <v>0</v>
      </c>
      <c r="D97" s="2"/>
      <c r="E97" s="2">
        <v>38.200000000000003</v>
      </c>
      <c r="F97" s="2"/>
      <c r="G97" s="2">
        <v>0</v>
      </c>
      <c r="H97" s="2"/>
      <c r="I97" s="2">
        <v>0</v>
      </c>
      <c r="J97" s="2"/>
      <c r="K97" s="2">
        <v>0</v>
      </c>
      <c r="L97" s="2"/>
      <c r="M97" s="4">
        <v>0</v>
      </c>
      <c r="N97" s="2"/>
      <c r="O97" s="4">
        <v>0</v>
      </c>
      <c r="P97" s="2"/>
      <c r="Q97" s="4">
        <f>M97+O97</f>
        <v>0</v>
      </c>
      <c r="U97" s="2"/>
    </row>
    <row r="98" spans="1:31" ht="11.85" customHeight="1" x14ac:dyDescent="0.2">
      <c r="A98" s="3" t="s">
        <v>84</v>
      </c>
      <c r="C98" s="2">
        <v>7375</v>
      </c>
      <c r="D98" s="2"/>
      <c r="E98" s="2">
        <v>5325</v>
      </c>
      <c r="F98" s="2"/>
      <c r="G98" s="2">
        <v>8725</v>
      </c>
      <c r="H98" s="2"/>
      <c r="I98" s="2">
        <v>8000</v>
      </c>
      <c r="J98" s="2"/>
      <c r="K98" s="2">
        <v>8000</v>
      </c>
      <c r="L98" s="2"/>
      <c r="M98" s="4">
        <v>5000</v>
      </c>
      <c r="N98" s="2"/>
      <c r="O98" s="4">
        <v>0</v>
      </c>
      <c r="P98" s="2"/>
      <c r="Q98" s="4">
        <f t="shared" ref="Q98:Q105" si="3">M98+O98</f>
        <v>5000</v>
      </c>
      <c r="W98" s="2"/>
    </row>
    <row r="99" spans="1:31" ht="11.85" customHeight="1" x14ac:dyDescent="0.2">
      <c r="A99" s="3" t="s">
        <v>85</v>
      </c>
      <c r="C99" s="2">
        <v>842.5</v>
      </c>
      <c r="D99" s="2"/>
      <c r="E99" s="2">
        <v>1535</v>
      </c>
      <c r="F99" s="2"/>
      <c r="G99" s="2">
        <v>1300</v>
      </c>
      <c r="H99" s="2"/>
      <c r="I99" s="2">
        <v>500</v>
      </c>
      <c r="J99" s="2"/>
      <c r="K99" s="2">
        <v>500</v>
      </c>
      <c r="L99" s="2"/>
      <c r="M99" s="4">
        <v>1000</v>
      </c>
      <c r="N99" s="2"/>
      <c r="O99" s="4">
        <v>0</v>
      </c>
      <c r="P99" s="2"/>
      <c r="Q99" s="4">
        <f t="shared" si="3"/>
        <v>1000</v>
      </c>
      <c r="W99" s="2"/>
    </row>
    <row r="100" spans="1:31" ht="11.85" customHeight="1" x14ac:dyDescent="0.2">
      <c r="A100" s="3" t="s">
        <v>86</v>
      </c>
      <c r="C100" s="2">
        <v>12901.73</v>
      </c>
      <c r="D100" s="2"/>
      <c r="E100" s="2">
        <v>6564.37</v>
      </c>
      <c r="F100" s="2"/>
      <c r="G100" s="2">
        <v>11437.01</v>
      </c>
      <c r="H100" s="2"/>
      <c r="I100" s="2">
        <v>10000</v>
      </c>
      <c r="J100" s="2"/>
      <c r="K100" s="2">
        <v>10000</v>
      </c>
      <c r="L100" s="2"/>
      <c r="M100" s="4">
        <v>10000</v>
      </c>
      <c r="N100" s="2"/>
      <c r="O100" s="4">
        <v>0</v>
      </c>
      <c r="P100" s="2"/>
      <c r="Q100" s="4">
        <f t="shared" si="3"/>
        <v>10000</v>
      </c>
      <c r="Y100" s="2"/>
    </row>
    <row r="101" spans="1:31" ht="11.85" customHeight="1" x14ac:dyDescent="0.2">
      <c r="A101" s="3" t="s">
        <v>87</v>
      </c>
      <c r="C101" s="2">
        <v>0</v>
      </c>
      <c r="D101" s="2"/>
      <c r="E101" s="2">
        <v>0</v>
      </c>
      <c r="F101" s="2"/>
      <c r="G101" s="2">
        <v>0</v>
      </c>
      <c r="H101" s="2"/>
      <c r="I101" s="2">
        <v>0</v>
      </c>
      <c r="J101" s="2"/>
      <c r="K101" s="2">
        <v>0</v>
      </c>
      <c r="L101" s="2"/>
      <c r="M101" s="4">
        <v>0</v>
      </c>
      <c r="N101" s="2"/>
      <c r="O101" s="4">
        <v>0</v>
      </c>
      <c r="P101" s="2"/>
      <c r="Q101" s="4">
        <f t="shared" si="3"/>
        <v>0</v>
      </c>
      <c r="Z101" s="2"/>
    </row>
    <row r="102" spans="1:31" ht="11.85" customHeight="1" x14ac:dyDescent="0.2">
      <c r="A102" s="3" t="s">
        <v>88</v>
      </c>
      <c r="C102" s="2">
        <v>5293.33</v>
      </c>
      <c r="D102" s="2"/>
      <c r="E102" s="2">
        <v>6486.17</v>
      </c>
      <c r="F102" s="2"/>
      <c r="G102" s="2">
        <v>1887.5</v>
      </c>
      <c r="H102" s="2"/>
      <c r="I102" s="2">
        <v>5000</v>
      </c>
      <c r="J102" s="2"/>
      <c r="K102" s="2">
        <v>5000</v>
      </c>
      <c r="L102" s="2"/>
      <c r="M102" s="4">
        <v>2000</v>
      </c>
      <c r="N102" s="2"/>
      <c r="O102" s="4">
        <v>0</v>
      </c>
      <c r="P102" s="2"/>
      <c r="Q102" s="4">
        <f t="shared" si="3"/>
        <v>2000</v>
      </c>
      <c r="AE102" s="2"/>
    </row>
    <row r="103" spans="1:31" ht="11.85" customHeight="1" x14ac:dyDescent="0.2">
      <c r="A103" s="3" t="s">
        <v>89</v>
      </c>
      <c r="C103" s="2">
        <v>286526.92</v>
      </c>
      <c r="D103" s="2"/>
      <c r="E103" s="2">
        <v>303855.07</v>
      </c>
      <c r="F103" s="2"/>
      <c r="G103" s="2">
        <v>304857.15999999997</v>
      </c>
      <c r="H103" s="2"/>
      <c r="I103" s="2">
        <v>290000</v>
      </c>
      <c r="J103" s="2"/>
      <c r="K103" s="2">
        <v>290000</v>
      </c>
      <c r="L103" s="2"/>
      <c r="M103" s="4">
        <v>290000</v>
      </c>
      <c r="N103" s="2"/>
      <c r="O103" s="4">
        <v>0</v>
      </c>
      <c r="P103" s="2"/>
      <c r="Q103" s="4">
        <f t="shared" si="3"/>
        <v>290000</v>
      </c>
    </row>
    <row r="104" spans="1:31" ht="11.85" customHeight="1" x14ac:dyDescent="0.2">
      <c r="A104" s="3" t="s">
        <v>90</v>
      </c>
      <c r="C104" s="14">
        <v>2475</v>
      </c>
      <c r="D104" s="2"/>
      <c r="E104" s="14">
        <v>1950</v>
      </c>
      <c r="F104" s="2"/>
      <c r="G104" s="14">
        <v>1650</v>
      </c>
      <c r="H104" s="2"/>
      <c r="I104" s="14">
        <v>1500</v>
      </c>
      <c r="J104" s="2"/>
      <c r="K104" s="14">
        <v>1500</v>
      </c>
      <c r="L104" s="2"/>
      <c r="M104" s="15">
        <v>1500</v>
      </c>
      <c r="N104" s="2"/>
      <c r="O104" s="15">
        <v>0</v>
      </c>
      <c r="P104" s="2"/>
      <c r="Q104" s="15">
        <f t="shared" si="3"/>
        <v>1500</v>
      </c>
    </row>
    <row r="105" spans="1:31" ht="11.85" hidden="1" customHeight="1" x14ac:dyDescent="0.2">
      <c r="A105" s="3" t="s">
        <v>91</v>
      </c>
      <c r="C105" s="14">
        <v>0</v>
      </c>
      <c r="D105" s="2"/>
      <c r="E105" s="14">
        <v>0</v>
      </c>
      <c r="F105" s="2"/>
      <c r="G105" s="14">
        <v>0</v>
      </c>
      <c r="H105" s="2"/>
      <c r="I105" s="14">
        <v>0</v>
      </c>
      <c r="J105" s="2"/>
      <c r="K105" s="14">
        <v>0</v>
      </c>
      <c r="L105" s="2"/>
      <c r="M105" s="15">
        <v>0</v>
      </c>
      <c r="N105" s="2"/>
      <c r="O105" s="15">
        <v>0</v>
      </c>
      <c r="P105" s="2"/>
      <c r="Q105" s="15">
        <f t="shared" si="3"/>
        <v>0</v>
      </c>
    </row>
    <row r="106" spans="1:31" ht="11.85" customHeight="1" x14ac:dyDescent="0.2">
      <c r="A106" s="3" t="s">
        <v>92</v>
      </c>
      <c r="C106" s="2">
        <f>SUM(C95:C105)</f>
        <v>828514.8</v>
      </c>
      <c r="D106" s="2"/>
      <c r="E106" s="2">
        <f>SUM(E95:E105)</f>
        <v>813745.81</v>
      </c>
      <c r="F106" s="2"/>
      <c r="G106" s="2">
        <f>SUM(G95:G105)</f>
        <v>846864.66999999993</v>
      </c>
      <c r="H106" s="2"/>
      <c r="I106" s="2">
        <f>SUM(I95:I105)</f>
        <v>837000</v>
      </c>
      <c r="J106" s="2"/>
      <c r="K106" s="4">
        <f>SUM(K95:K105)</f>
        <v>837000</v>
      </c>
      <c r="L106" s="2"/>
      <c r="M106" s="4">
        <f>SUM(M95:M105)</f>
        <v>739500</v>
      </c>
      <c r="N106" s="2"/>
      <c r="O106" s="4">
        <f>SUM(O95:O105)</f>
        <v>0</v>
      </c>
      <c r="P106" s="2"/>
      <c r="Q106" s="4">
        <f>SUM(Q95:Q105)</f>
        <v>739500</v>
      </c>
      <c r="T106" s="17"/>
    </row>
    <row r="107" spans="1:31" ht="11.85" customHeight="1" x14ac:dyDescent="0.2">
      <c r="D107" s="2"/>
      <c r="F107" s="2"/>
      <c r="H107" s="2"/>
      <c r="J107" s="2"/>
      <c r="L107" s="2"/>
      <c r="N107" s="2"/>
      <c r="P107" s="2"/>
    </row>
    <row r="108" spans="1:31" ht="11.85" customHeight="1" x14ac:dyDescent="0.2">
      <c r="A108" s="12" t="s">
        <v>93</v>
      </c>
      <c r="D108" s="2"/>
      <c r="F108" s="2"/>
      <c r="H108" s="2"/>
      <c r="J108" s="2"/>
      <c r="L108" s="2"/>
      <c r="N108" s="2"/>
      <c r="P108" s="2"/>
    </row>
    <row r="109" spans="1:31" ht="11.85" customHeight="1" x14ac:dyDescent="0.2">
      <c r="A109" s="3" t="s">
        <v>94</v>
      </c>
      <c r="C109" s="2">
        <f>11480+8420</f>
        <v>19900</v>
      </c>
      <c r="D109" s="2"/>
      <c r="E109" s="2">
        <f>17245+7355</f>
        <v>24600</v>
      </c>
      <c r="F109" s="2"/>
      <c r="G109" s="2">
        <f>11970+8290</f>
        <v>20260</v>
      </c>
      <c r="H109" s="2"/>
      <c r="I109" s="2">
        <f>10000+8000</f>
        <v>18000</v>
      </c>
      <c r="J109" s="2"/>
      <c r="K109" s="2">
        <f>10000+8000</f>
        <v>18000</v>
      </c>
      <c r="L109" s="2"/>
      <c r="M109" s="4">
        <v>18000</v>
      </c>
      <c r="N109" s="2"/>
      <c r="O109" s="4">
        <v>0</v>
      </c>
      <c r="P109" s="2"/>
      <c r="Q109" s="4">
        <f t="shared" ref="Q109:Q115" si="4">M109+O109</f>
        <v>18000</v>
      </c>
    </row>
    <row r="110" spans="1:31" ht="11.85" customHeight="1" x14ac:dyDescent="0.2">
      <c r="A110" s="3" t="s">
        <v>95</v>
      </c>
      <c r="C110" s="2">
        <v>9240</v>
      </c>
      <c r="D110" s="2"/>
      <c r="E110" s="2">
        <v>9240</v>
      </c>
      <c r="F110" s="2"/>
      <c r="G110" s="2">
        <v>10725</v>
      </c>
      <c r="H110" s="2"/>
      <c r="I110" s="2">
        <v>10000</v>
      </c>
      <c r="J110" s="2"/>
      <c r="K110" s="2">
        <v>10000</v>
      </c>
      <c r="L110" s="2"/>
      <c r="M110" s="4">
        <v>10000</v>
      </c>
      <c r="N110" s="2"/>
      <c r="O110" s="4">
        <v>0</v>
      </c>
      <c r="P110" s="2"/>
      <c r="Q110" s="4">
        <f t="shared" si="4"/>
        <v>10000</v>
      </c>
    </row>
    <row r="111" spans="1:31" ht="11.85" customHeight="1" x14ac:dyDescent="0.2">
      <c r="A111" s="3" t="s">
        <v>96</v>
      </c>
      <c r="C111" s="2">
        <v>600</v>
      </c>
      <c r="D111" s="2"/>
      <c r="E111" s="2">
        <v>600</v>
      </c>
      <c r="F111" s="2"/>
      <c r="G111" s="2">
        <v>600</v>
      </c>
      <c r="H111" s="2"/>
      <c r="I111" s="2">
        <v>0</v>
      </c>
      <c r="J111" s="2"/>
      <c r="K111" s="2">
        <v>0</v>
      </c>
      <c r="L111" s="2"/>
      <c r="M111" s="4">
        <v>600</v>
      </c>
      <c r="N111" s="2"/>
      <c r="O111" s="4">
        <v>0</v>
      </c>
      <c r="P111" s="2"/>
      <c r="Q111" s="4">
        <f t="shared" si="4"/>
        <v>600</v>
      </c>
    </row>
    <row r="112" spans="1:31" ht="11.85" customHeight="1" x14ac:dyDescent="0.2">
      <c r="A112" s="3" t="s">
        <v>97</v>
      </c>
      <c r="C112" s="2">
        <v>698.4</v>
      </c>
      <c r="D112" s="2"/>
      <c r="E112" s="2">
        <v>1115</v>
      </c>
      <c r="F112" s="2"/>
      <c r="G112" s="2">
        <v>542.1</v>
      </c>
      <c r="H112" s="2"/>
      <c r="I112" s="2">
        <v>0</v>
      </c>
      <c r="J112" s="2"/>
      <c r="K112" s="2">
        <v>0</v>
      </c>
      <c r="L112" s="2"/>
      <c r="M112" s="4">
        <v>0</v>
      </c>
      <c r="N112" s="2"/>
      <c r="O112" s="4">
        <v>0</v>
      </c>
      <c r="P112" s="2"/>
      <c r="Q112" s="4">
        <f t="shared" si="4"/>
        <v>0</v>
      </c>
    </row>
    <row r="113" spans="1:22" ht="11.85" customHeight="1" x14ac:dyDescent="0.2">
      <c r="A113" s="3" t="s">
        <v>98</v>
      </c>
      <c r="C113" s="2">
        <v>61484.07</v>
      </c>
      <c r="D113" s="2"/>
      <c r="E113" s="2">
        <v>49853.05</v>
      </c>
      <c r="F113" s="2"/>
      <c r="G113" s="2">
        <v>56476.25</v>
      </c>
      <c r="H113" s="2"/>
      <c r="I113" s="2">
        <v>50000</v>
      </c>
      <c r="J113" s="2"/>
      <c r="K113" s="2">
        <v>70000</v>
      </c>
      <c r="L113" s="2"/>
      <c r="M113" s="4">
        <v>70000</v>
      </c>
      <c r="N113" s="2"/>
      <c r="O113" s="4">
        <v>0</v>
      </c>
      <c r="P113" s="2"/>
      <c r="Q113" s="4">
        <f t="shared" si="4"/>
        <v>70000</v>
      </c>
    </row>
    <row r="114" spans="1:22" ht="11.85" customHeight="1" x14ac:dyDescent="0.2">
      <c r="A114" s="3" t="s">
        <v>99</v>
      </c>
      <c r="C114" s="2">
        <v>82566.17</v>
      </c>
      <c r="D114" s="2"/>
      <c r="E114" s="2">
        <v>77867.14</v>
      </c>
      <c r="F114" s="2"/>
      <c r="G114" s="2">
        <v>120406.08</v>
      </c>
      <c r="H114" s="2"/>
      <c r="I114" s="2">
        <v>80000</v>
      </c>
      <c r="J114" s="2"/>
      <c r="K114" s="2">
        <v>80000</v>
      </c>
      <c r="L114" s="2"/>
      <c r="M114" s="4">
        <v>80000</v>
      </c>
      <c r="N114" s="2"/>
      <c r="O114" s="4">
        <v>0</v>
      </c>
      <c r="P114" s="2"/>
      <c r="Q114" s="4">
        <f t="shared" si="4"/>
        <v>80000</v>
      </c>
    </row>
    <row r="115" spans="1:22" ht="11.85" customHeight="1" x14ac:dyDescent="0.2">
      <c r="A115" s="3" t="s">
        <v>100</v>
      </c>
      <c r="C115" s="14">
        <v>141285.84</v>
      </c>
      <c r="D115" s="2"/>
      <c r="E115" s="14">
        <v>99209.13</v>
      </c>
      <c r="F115" s="2"/>
      <c r="G115" s="14">
        <v>51783.05</v>
      </c>
      <c r="H115" s="2"/>
      <c r="I115" s="14">
        <v>100000</v>
      </c>
      <c r="J115" s="2"/>
      <c r="K115" s="14">
        <v>50000</v>
      </c>
      <c r="L115" s="2"/>
      <c r="M115" s="15">
        <v>100000</v>
      </c>
      <c r="N115" s="2"/>
      <c r="O115" s="15">
        <v>0</v>
      </c>
      <c r="P115" s="2"/>
      <c r="Q115" s="15">
        <f t="shared" si="4"/>
        <v>100000</v>
      </c>
      <c r="V115" s="20"/>
    </row>
    <row r="116" spans="1:22" ht="11.85" customHeight="1" x14ac:dyDescent="0.2">
      <c r="A116" s="3" t="s">
        <v>101</v>
      </c>
      <c r="C116" s="2">
        <f>SUM(C109:C115)</f>
        <v>315774.48</v>
      </c>
      <c r="D116" s="2"/>
      <c r="E116" s="2">
        <f>SUM(E109:E115)</f>
        <v>262484.32</v>
      </c>
      <c r="F116" s="2"/>
      <c r="G116" s="2">
        <f>SUM(G109:G115)</f>
        <v>260792.47999999998</v>
      </c>
      <c r="H116" s="2"/>
      <c r="I116" s="2">
        <f>SUM(I109:I115)</f>
        <v>258000</v>
      </c>
      <c r="J116" s="2"/>
      <c r="K116" s="4">
        <f>SUM(K109:K115)</f>
        <v>228000</v>
      </c>
      <c r="L116" s="2"/>
      <c r="M116" s="4">
        <f>SUM(M109:M115)</f>
        <v>278600</v>
      </c>
      <c r="N116" s="2"/>
      <c r="O116" s="4">
        <f>SUM(O109:O115)</f>
        <v>0</v>
      </c>
      <c r="P116" s="2"/>
      <c r="Q116" s="4">
        <f>SUM(Q109:Q115)</f>
        <v>278600</v>
      </c>
      <c r="R116" s="16"/>
      <c r="T116" s="17"/>
    </row>
    <row r="118" spans="1:22" ht="11.85" customHeight="1" x14ac:dyDescent="0.2">
      <c r="A118" s="12" t="s">
        <v>102</v>
      </c>
      <c r="D118" s="2"/>
      <c r="F118" s="2"/>
      <c r="H118" s="2"/>
      <c r="J118" s="2"/>
      <c r="L118" s="2"/>
      <c r="N118" s="2"/>
      <c r="P118" s="2"/>
    </row>
    <row r="119" spans="1:22" ht="11.85" customHeight="1" x14ac:dyDescent="0.2">
      <c r="A119" s="3" t="s">
        <v>103</v>
      </c>
      <c r="C119" s="2">
        <v>1707.5</v>
      </c>
      <c r="D119" s="2"/>
      <c r="E119" s="2">
        <v>1879.5</v>
      </c>
      <c r="F119" s="2"/>
      <c r="G119" s="2">
        <v>1569</v>
      </c>
      <c r="H119" s="2"/>
      <c r="I119" s="2">
        <v>1500</v>
      </c>
      <c r="J119" s="2"/>
      <c r="K119" s="2">
        <v>1500</v>
      </c>
      <c r="L119" s="2"/>
      <c r="M119" s="4">
        <v>1500</v>
      </c>
      <c r="N119" s="2"/>
      <c r="O119" s="4">
        <v>0</v>
      </c>
      <c r="P119" s="2"/>
      <c r="Q119" s="4">
        <f t="shared" ref="Q119:Q130" si="5">M119+O119</f>
        <v>1500</v>
      </c>
    </row>
    <row r="120" spans="1:22" ht="11.85" customHeight="1" x14ac:dyDescent="0.2">
      <c r="A120" s="3" t="s">
        <v>104</v>
      </c>
      <c r="C120" s="2">
        <v>13570.5</v>
      </c>
      <c r="D120" s="2"/>
      <c r="E120" s="2">
        <v>14150</v>
      </c>
      <c r="F120" s="2"/>
      <c r="G120" s="2">
        <v>16827.5</v>
      </c>
      <c r="H120" s="2"/>
      <c r="I120" s="2">
        <v>14000</v>
      </c>
      <c r="J120" s="2"/>
      <c r="K120" s="2">
        <v>14000</v>
      </c>
      <c r="L120" s="2"/>
      <c r="M120" s="4">
        <v>15000</v>
      </c>
      <c r="N120" s="2"/>
      <c r="O120" s="4">
        <v>0</v>
      </c>
      <c r="P120" s="2"/>
      <c r="Q120" s="4">
        <f t="shared" si="5"/>
        <v>15000</v>
      </c>
    </row>
    <row r="121" spans="1:22" ht="11.85" customHeight="1" x14ac:dyDescent="0.2">
      <c r="A121" s="3" t="s">
        <v>105</v>
      </c>
      <c r="C121" s="2">
        <v>14892.5</v>
      </c>
      <c r="D121" s="2"/>
      <c r="E121" s="2">
        <v>21425</v>
      </c>
      <c r="F121" s="2"/>
      <c r="G121" s="2">
        <v>27079.040000000001</v>
      </c>
      <c r="H121" s="2"/>
      <c r="I121" s="2">
        <v>17000</v>
      </c>
      <c r="J121" s="2"/>
      <c r="K121" s="2">
        <v>17000</v>
      </c>
      <c r="L121" s="2"/>
      <c r="M121" s="4">
        <v>25000</v>
      </c>
      <c r="N121" s="2"/>
      <c r="O121" s="4">
        <v>0</v>
      </c>
      <c r="P121" s="2"/>
      <c r="Q121" s="4">
        <f t="shared" si="5"/>
        <v>25000</v>
      </c>
    </row>
    <row r="122" spans="1:22" ht="11.85" customHeight="1" x14ac:dyDescent="0.2">
      <c r="A122" s="3" t="s">
        <v>106</v>
      </c>
      <c r="C122" s="2">
        <v>125</v>
      </c>
      <c r="D122" s="2"/>
      <c r="E122" s="2">
        <v>0</v>
      </c>
      <c r="F122" s="2"/>
      <c r="G122" s="2">
        <v>0</v>
      </c>
      <c r="H122" s="2"/>
      <c r="I122" s="2">
        <v>0</v>
      </c>
      <c r="J122" s="2"/>
      <c r="K122" s="2">
        <v>0</v>
      </c>
      <c r="L122" s="2"/>
      <c r="M122" s="4">
        <v>0</v>
      </c>
      <c r="N122" s="2"/>
      <c r="O122" s="4">
        <v>0</v>
      </c>
      <c r="P122" s="2"/>
      <c r="Q122" s="4">
        <f t="shared" si="5"/>
        <v>0</v>
      </c>
    </row>
    <row r="123" spans="1:22" ht="11.85" customHeight="1" x14ac:dyDescent="0.2">
      <c r="A123" s="3" t="s">
        <v>107</v>
      </c>
      <c r="C123" s="2">
        <v>19661.669999999998</v>
      </c>
      <c r="D123" s="2"/>
      <c r="E123" s="2">
        <v>23551</v>
      </c>
      <c r="F123" s="2"/>
      <c r="G123" s="2">
        <v>28326.61</v>
      </c>
      <c r="H123" s="2"/>
      <c r="I123" s="2">
        <v>20000</v>
      </c>
      <c r="J123" s="2"/>
      <c r="K123" s="2">
        <v>20000</v>
      </c>
      <c r="L123" s="2"/>
      <c r="M123" s="4">
        <v>25000</v>
      </c>
      <c r="N123" s="2"/>
      <c r="O123" s="4">
        <v>0</v>
      </c>
      <c r="P123" s="2"/>
      <c r="Q123" s="4">
        <f t="shared" si="5"/>
        <v>25000</v>
      </c>
    </row>
    <row r="124" spans="1:22" ht="11.85" customHeight="1" x14ac:dyDescent="0.2">
      <c r="A124" s="3" t="s">
        <v>108</v>
      </c>
      <c r="C124" s="2">
        <v>30035</v>
      </c>
      <c r="D124" s="2"/>
      <c r="E124" s="2">
        <v>32342.94</v>
      </c>
      <c r="F124" s="2"/>
      <c r="G124" s="2">
        <v>41335</v>
      </c>
      <c r="H124" s="2"/>
      <c r="I124" s="2">
        <v>30000</v>
      </c>
      <c r="J124" s="2"/>
      <c r="K124" s="2">
        <v>30000</v>
      </c>
      <c r="L124" s="2"/>
      <c r="M124" s="4">
        <v>35000</v>
      </c>
      <c r="N124" s="2"/>
      <c r="O124" s="4">
        <v>0</v>
      </c>
      <c r="P124" s="2"/>
      <c r="Q124" s="4">
        <f t="shared" si="5"/>
        <v>35000</v>
      </c>
    </row>
    <row r="125" spans="1:22" ht="11.85" customHeight="1" x14ac:dyDescent="0.2">
      <c r="A125" s="3" t="s">
        <v>109</v>
      </c>
      <c r="C125" s="2">
        <v>312.5</v>
      </c>
      <c r="D125" s="2"/>
      <c r="E125" s="2">
        <v>460</v>
      </c>
      <c r="F125" s="2"/>
      <c r="G125" s="2">
        <v>368</v>
      </c>
      <c r="H125" s="2"/>
      <c r="I125" s="2">
        <v>300</v>
      </c>
      <c r="J125" s="2"/>
      <c r="K125" s="2">
        <v>300</v>
      </c>
      <c r="L125" s="2"/>
      <c r="M125" s="4">
        <v>300</v>
      </c>
      <c r="N125" s="2"/>
      <c r="O125" s="4">
        <v>0</v>
      </c>
      <c r="P125" s="2"/>
      <c r="Q125" s="4">
        <f t="shared" si="5"/>
        <v>300</v>
      </c>
    </row>
    <row r="126" spans="1:22" ht="11.85" customHeight="1" x14ac:dyDescent="0.2">
      <c r="A126" s="3" t="s">
        <v>110</v>
      </c>
      <c r="C126" s="2">
        <v>8780.83</v>
      </c>
      <c r="D126" s="2"/>
      <c r="E126" s="2">
        <v>8068.73</v>
      </c>
      <c r="F126" s="2"/>
      <c r="G126" s="2">
        <v>10319.120000000001</v>
      </c>
      <c r="H126" s="2"/>
      <c r="I126" s="2">
        <v>8000</v>
      </c>
      <c r="J126" s="2"/>
      <c r="K126" s="2">
        <v>8000</v>
      </c>
      <c r="L126" s="2"/>
      <c r="M126" s="4">
        <v>8000</v>
      </c>
      <c r="N126" s="2"/>
      <c r="O126" s="4">
        <v>0</v>
      </c>
      <c r="P126" s="2"/>
      <c r="Q126" s="4">
        <f t="shared" si="5"/>
        <v>8000</v>
      </c>
    </row>
    <row r="127" spans="1:22" ht="11.85" customHeight="1" x14ac:dyDescent="0.2">
      <c r="A127" s="3" t="s">
        <v>111</v>
      </c>
      <c r="C127" s="2">
        <v>1961.86</v>
      </c>
      <c r="D127" s="2"/>
      <c r="E127" s="2">
        <v>1919.02</v>
      </c>
      <c r="F127" s="2"/>
      <c r="G127" s="2">
        <v>4022.66</v>
      </c>
      <c r="H127" s="2"/>
      <c r="I127" s="2">
        <v>2000</v>
      </c>
      <c r="J127" s="2"/>
      <c r="K127" s="2">
        <v>2000</v>
      </c>
      <c r="L127" s="2"/>
      <c r="M127" s="4">
        <v>3000</v>
      </c>
      <c r="N127" s="2"/>
      <c r="O127" s="4">
        <v>0</v>
      </c>
      <c r="P127" s="2"/>
      <c r="Q127" s="4">
        <f t="shared" si="5"/>
        <v>3000</v>
      </c>
    </row>
    <row r="128" spans="1:22" ht="11.85" customHeight="1" x14ac:dyDescent="0.2">
      <c r="A128" s="3" t="s">
        <v>112</v>
      </c>
      <c r="C128" s="2">
        <v>49</v>
      </c>
      <c r="D128" s="2"/>
      <c r="E128" s="2">
        <v>10.49</v>
      </c>
      <c r="F128" s="2"/>
      <c r="G128" s="2">
        <v>8.7799999999999994</v>
      </c>
      <c r="H128" s="2"/>
      <c r="I128" s="2">
        <v>0</v>
      </c>
      <c r="J128" s="2"/>
      <c r="K128" s="2">
        <v>0</v>
      </c>
      <c r="L128" s="2"/>
      <c r="M128" s="4">
        <v>0</v>
      </c>
      <c r="N128" s="2"/>
      <c r="O128" s="4">
        <v>0</v>
      </c>
      <c r="P128" s="2"/>
      <c r="Q128" s="4">
        <f>M128+O128</f>
        <v>0</v>
      </c>
    </row>
    <row r="129" spans="1:24" ht="11.85" hidden="1" customHeight="1" x14ac:dyDescent="0.2">
      <c r="A129" s="3" t="s">
        <v>113</v>
      </c>
      <c r="C129" s="2">
        <v>0</v>
      </c>
      <c r="D129" s="2"/>
      <c r="E129" s="2">
        <v>0</v>
      </c>
      <c r="F129" s="2"/>
      <c r="G129" s="2">
        <v>0</v>
      </c>
      <c r="H129" s="2"/>
      <c r="I129" s="2">
        <v>0</v>
      </c>
      <c r="J129" s="2"/>
      <c r="K129" s="2">
        <v>0</v>
      </c>
      <c r="L129" s="2"/>
      <c r="M129" s="4">
        <v>0</v>
      </c>
      <c r="N129" s="2"/>
      <c r="O129" s="4">
        <v>0</v>
      </c>
      <c r="P129" s="2"/>
      <c r="Q129" s="4">
        <f>M129+O129</f>
        <v>0</v>
      </c>
    </row>
    <row r="130" spans="1:24" ht="11.85" customHeight="1" x14ac:dyDescent="0.2">
      <c r="A130" s="3" t="s">
        <v>114</v>
      </c>
      <c r="C130" s="14">
        <v>4</v>
      </c>
      <c r="D130" s="2"/>
      <c r="E130" s="14">
        <v>28</v>
      </c>
      <c r="F130" s="2"/>
      <c r="G130" s="14">
        <v>0</v>
      </c>
      <c r="H130" s="2"/>
      <c r="I130" s="14">
        <v>0</v>
      </c>
      <c r="J130" s="2"/>
      <c r="K130" s="14">
        <v>0</v>
      </c>
      <c r="L130" s="2"/>
      <c r="M130" s="15">
        <v>0</v>
      </c>
      <c r="N130" s="2"/>
      <c r="O130" s="15">
        <v>0</v>
      </c>
      <c r="P130" s="2"/>
      <c r="Q130" s="15">
        <f t="shared" si="5"/>
        <v>0</v>
      </c>
    </row>
    <row r="131" spans="1:24" ht="11.85" customHeight="1" x14ac:dyDescent="0.2">
      <c r="A131" s="3" t="s">
        <v>115</v>
      </c>
      <c r="C131" s="2">
        <f>SUM(C119:C130)</f>
        <v>91100.36</v>
      </c>
      <c r="D131" s="2"/>
      <c r="E131" s="2">
        <f>SUM(E119:E130)</f>
        <v>103834.68000000001</v>
      </c>
      <c r="F131" s="2"/>
      <c r="G131" s="2">
        <f>SUM(G119:G130)</f>
        <v>129855.70999999999</v>
      </c>
      <c r="H131" s="2"/>
      <c r="I131" s="2">
        <f>SUM(I119:I130)</f>
        <v>92800</v>
      </c>
      <c r="J131" s="2"/>
      <c r="K131" s="4">
        <f>SUM(K119:K130)</f>
        <v>92800</v>
      </c>
      <c r="L131" s="2"/>
      <c r="M131" s="4">
        <f>SUM(M119:M130)</f>
        <v>112800</v>
      </c>
      <c r="N131" s="2"/>
      <c r="O131" s="4">
        <f>SUM(O119:O130)</f>
        <v>0</v>
      </c>
      <c r="P131" s="2"/>
      <c r="Q131" s="4">
        <f>SUM(Q119:Q130)</f>
        <v>112800</v>
      </c>
      <c r="T131" s="17"/>
      <c r="X131" s="2"/>
    </row>
    <row r="132" spans="1:24" ht="11.85" customHeight="1" x14ac:dyDescent="0.2">
      <c r="D132" s="2"/>
      <c r="F132" s="2"/>
      <c r="H132" s="2"/>
      <c r="J132" s="2"/>
      <c r="L132" s="2"/>
      <c r="N132" s="2"/>
      <c r="P132" s="2"/>
    </row>
    <row r="133" spans="1:24" ht="11.85" customHeight="1" x14ac:dyDescent="0.2">
      <c r="D133" s="2"/>
      <c r="F133" s="2"/>
      <c r="H133" s="2"/>
      <c r="J133" s="2"/>
      <c r="L133" s="2"/>
      <c r="N133" s="2"/>
      <c r="P133" s="2"/>
    </row>
    <row r="134" spans="1:24" ht="11.85" customHeight="1" x14ac:dyDescent="0.2">
      <c r="D134" s="2"/>
      <c r="F134" s="2"/>
      <c r="H134" s="2"/>
      <c r="J134" s="2"/>
      <c r="L134" s="2"/>
      <c r="N134" s="2"/>
      <c r="P134" s="2"/>
    </row>
    <row r="135" spans="1:24" ht="11.85" customHeight="1" x14ac:dyDescent="0.2">
      <c r="D135" s="2"/>
      <c r="F135" s="2"/>
      <c r="H135" s="2"/>
      <c r="J135" s="2"/>
      <c r="L135" s="2"/>
      <c r="N135" s="2"/>
      <c r="P135" s="2"/>
    </row>
    <row r="136" spans="1:24" ht="11.85" customHeight="1" x14ac:dyDescent="0.2">
      <c r="D136" s="2"/>
      <c r="F136" s="2"/>
      <c r="H136" s="2"/>
      <c r="J136" s="2"/>
      <c r="L136" s="2"/>
      <c r="N136" s="2"/>
      <c r="P136" s="2"/>
    </row>
    <row r="137" spans="1:24" ht="11.85" customHeight="1" x14ac:dyDescent="0.2">
      <c r="D137" s="2"/>
      <c r="F137" s="2"/>
      <c r="H137" s="2"/>
      <c r="J137" s="2"/>
      <c r="L137" s="2"/>
      <c r="N137" s="2"/>
      <c r="P137" s="2"/>
    </row>
    <row r="138" spans="1:24" ht="11.85" customHeight="1" x14ac:dyDescent="0.2">
      <c r="D138" s="2"/>
      <c r="F138" s="2"/>
      <c r="H138" s="2"/>
      <c r="J138" s="2"/>
      <c r="L138" s="2"/>
      <c r="N138" s="2"/>
      <c r="P138" s="2"/>
    </row>
    <row r="139" spans="1:24" ht="11.85" customHeight="1" x14ac:dyDescent="0.2">
      <c r="D139" s="2"/>
      <c r="F139" s="2"/>
      <c r="H139" s="2"/>
      <c r="J139" s="2"/>
      <c r="L139" s="2"/>
      <c r="N139" s="2"/>
      <c r="P139" s="2"/>
    </row>
    <row r="140" spans="1:24" ht="11.85" customHeight="1" x14ac:dyDescent="0.2">
      <c r="D140" s="2"/>
      <c r="F140" s="2"/>
      <c r="H140" s="2"/>
      <c r="J140" s="2"/>
      <c r="L140" s="2"/>
      <c r="N140" s="2"/>
      <c r="P140" s="2"/>
    </row>
    <row r="141" spans="1:24" ht="12" customHeight="1" x14ac:dyDescent="0.2">
      <c r="D141" s="2"/>
      <c r="F141" s="2"/>
      <c r="H141" s="2"/>
      <c r="J141" s="2"/>
      <c r="L141" s="2"/>
      <c r="N141" s="2"/>
      <c r="P141" s="2"/>
    </row>
    <row r="142" spans="1:24" ht="11.85" customHeight="1" x14ac:dyDescent="0.2">
      <c r="A142" s="1"/>
      <c r="B142" s="1"/>
      <c r="E142" s="2" t="str">
        <f>$E$1</f>
        <v>CITY OF BRADY</v>
      </c>
    </row>
    <row r="143" spans="1:24" ht="11.85" customHeight="1" x14ac:dyDescent="0.2">
      <c r="E143" s="2" t="str">
        <f>$E$2</f>
        <v>BUDGET REPORT</v>
      </c>
    </row>
    <row r="144" spans="1:24" ht="11.85" customHeight="1" x14ac:dyDescent="0.2">
      <c r="E144" s="2" t="str">
        <f>$E$3</f>
        <v>FISCAL YEAR 2022 - 2023</v>
      </c>
    </row>
    <row r="145" spans="1:17" ht="11.85" customHeight="1" x14ac:dyDescent="0.2">
      <c r="A145" s="3" t="s">
        <v>3</v>
      </c>
    </row>
    <row r="146" spans="1:17" ht="11.85" customHeight="1" x14ac:dyDescent="0.2"/>
    <row r="147" spans="1:17" ht="11.85" customHeight="1" x14ac:dyDescent="0.2">
      <c r="I147" s="49" t="str">
        <f>+I79</f>
        <v>(----- 2021-2022 ------)</v>
      </c>
      <c r="J147" s="49"/>
      <c r="K147" s="49"/>
      <c r="L147" s="6"/>
      <c r="M147" s="49" t="str">
        <f>$M$6</f>
        <v>2022-2023</v>
      </c>
      <c r="N147" s="49"/>
      <c r="O147" s="49"/>
      <c r="P147" s="49"/>
      <c r="Q147" s="49"/>
    </row>
    <row r="148" spans="1:17" ht="11.85" customHeight="1" x14ac:dyDescent="0.2">
      <c r="C148" s="7" t="str">
        <f>$C$7</f>
        <v>2018-2019</v>
      </c>
      <c r="D148" s="6"/>
      <c r="E148" s="7" t="str">
        <f>$E$7</f>
        <v>2019-2020</v>
      </c>
      <c r="F148" s="6"/>
      <c r="G148" s="7" t="str">
        <f>$G$7</f>
        <v>2020-2021</v>
      </c>
      <c r="H148" s="6"/>
      <c r="I148" s="7" t="s">
        <v>9</v>
      </c>
      <c r="J148" s="6"/>
      <c r="K148" s="8" t="str">
        <f>+$K$7</f>
        <v>PROJECTED</v>
      </c>
      <c r="L148" s="6"/>
      <c r="M148" s="8" t="str">
        <f>$M$7</f>
        <v>2022-2023</v>
      </c>
      <c r="N148" s="6"/>
      <c r="O148" s="8" t="str">
        <f>$O$7</f>
        <v>2022-2023</v>
      </c>
      <c r="P148" s="6"/>
      <c r="Q148" s="8" t="str">
        <f>$Q$7</f>
        <v xml:space="preserve">APPROVED </v>
      </c>
    </row>
    <row r="149" spans="1:17" ht="11.85" customHeight="1" x14ac:dyDescent="0.2">
      <c r="A149" s="9"/>
      <c r="C149" s="10" t="s">
        <v>12</v>
      </c>
      <c r="D149" s="6"/>
      <c r="E149" s="10" t="s">
        <v>12</v>
      </c>
      <c r="F149" s="6"/>
      <c r="G149" s="10" t="s">
        <v>12</v>
      </c>
      <c r="H149" s="6"/>
      <c r="I149" s="10" t="s">
        <v>13</v>
      </c>
      <c r="J149" s="6"/>
      <c r="K149" s="11" t="s">
        <v>13</v>
      </c>
      <c r="L149" s="6"/>
      <c r="M149" s="11" t="str">
        <f>$M$8</f>
        <v>BASE</v>
      </c>
      <c r="N149" s="6"/>
      <c r="O149" s="11" t="str">
        <f>$O$8</f>
        <v>SUPPLEMENTAL</v>
      </c>
      <c r="P149" s="6"/>
      <c r="Q149" s="11" t="str">
        <f>$Q$8</f>
        <v>BUDGET</v>
      </c>
    </row>
    <row r="150" spans="1:17" ht="11.85" customHeight="1" x14ac:dyDescent="0.2">
      <c r="D150" s="2"/>
      <c r="F150" s="2"/>
      <c r="H150" s="2"/>
      <c r="J150" s="2"/>
      <c r="L150" s="2"/>
      <c r="N150" s="2"/>
      <c r="P150" s="2"/>
    </row>
    <row r="151" spans="1:17" ht="11.85" customHeight="1" x14ac:dyDescent="0.2">
      <c r="A151" s="12" t="s">
        <v>116</v>
      </c>
      <c r="D151" s="2"/>
      <c r="F151" s="2"/>
      <c r="H151" s="2"/>
      <c r="J151" s="2"/>
      <c r="L151" s="2"/>
      <c r="N151" s="2"/>
      <c r="P151" s="2"/>
    </row>
    <row r="152" spans="1:17" ht="11.85" hidden="1" customHeight="1" x14ac:dyDescent="0.2">
      <c r="A152" s="3" t="s">
        <v>117</v>
      </c>
      <c r="C152" s="2">
        <v>0</v>
      </c>
      <c r="D152" s="2"/>
      <c r="E152" s="2">
        <v>0</v>
      </c>
      <c r="F152" s="2"/>
      <c r="G152" s="2">
        <v>0</v>
      </c>
      <c r="H152" s="2"/>
      <c r="I152" s="2">
        <v>0</v>
      </c>
      <c r="J152" s="2"/>
      <c r="K152" s="2">
        <v>0</v>
      </c>
      <c r="L152" s="2"/>
      <c r="M152" s="4">
        <v>0</v>
      </c>
      <c r="N152" s="2"/>
      <c r="O152" s="4">
        <v>0</v>
      </c>
      <c r="P152" s="2"/>
      <c r="Q152" s="4">
        <f t="shared" ref="Q152:Q171" si="6">M152+O152</f>
        <v>0</v>
      </c>
    </row>
    <row r="153" spans="1:17" ht="11.85" customHeight="1" x14ac:dyDescent="0.2">
      <c r="A153" s="3" t="s">
        <v>118</v>
      </c>
      <c r="C153" s="2">
        <v>1845</v>
      </c>
      <c r="D153" s="2"/>
      <c r="E153" s="2">
        <v>3065</v>
      </c>
      <c r="F153" s="2"/>
      <c r="G153" s="2">
        <v>3940</v>
      </c>
      <c r="H153" s="2"/>
      <c r="I153" s="2">
        <v>2000</v>
      </c>
      <c r="J153" s="2"/>
      <c r="K153" s="2">
        <v>2000</v>
      </c>
      <c r="L153" s="2"/>
      <c r="M153" s="4">
        <v>3000</v>
      </c>
      <c r="N153" s="2"/>
      <c r="O153" s="4">
        <v>0</v>
      </c>
      <c r="P153" s="2"/>
      <c r="Q153" s="4">
        <f t="shared" si="6"/>
        <v>3000</v>
      </c>
    </row>
    <row r="154" spans="1:17" ht="11.85" customHeight="1" x14ac:dyDescent="0.2">
      <c r="A154" s="3" t="s">
        <v>119</v>
      </c>
      <c r="C154" s="2">
        <v>1550</v>
      </c>
      <c r="D154" s="2"/>
      <c r="E154" s="2">
        <v>850</v>
      </c>
      <c r="F154" s="2"/>
      <c r="G154" s="2">
        <v>1350</v>
      </c>
      <c r="H154" s="2"/>
      <c r="I154" s="2">
        <v>500</v>
      </c>
      <c r="J154" s="2"/>
      <c r="K154" s="2">
        <v>500</v>
      </c>
      <c r="L154" s="2"/>
      <c r="M154" s="4">
        <v>500</v>
      </c>
      <c r="N154" s="2"/>
      <c r="O154" s="4">
        <v>0</v>
      </c>
      <c r="P154" s="2"/>
      <c r="Q154" s="4">
        <f t="shared" si="6"/>
        <v>500</v>
      </c>
    </row>
    <row r="155" spans="1:17" ht="11.85" customHeight="1" x14ac:dyDescent="0.2">
      <c r="A155" s="3" t="s">
        <v>120</v>
      </c>
      <c r="C155" s="2">
        <v>18880</v>
      </c>
      <c r="D155" s="2"/>
      <c r="E155" s="2">
        <v>24675</v>
      </c>
      <c r="F155" s="2"/>
      <c r="G155" s="2">
        <v>29280</v>
      </c>
      <c r="H155" s="2"/>
      <c r="I155" s="2">
        <v>20000</v>
      </c>
      <c r="J155" s="2"/>
      <c r="K155" s="2">
        <v>20000</v>
      </c>
      <c r="L155" s="2"/>
      <c r="M155" s="4">
        <v>20000</v>
      </c>
      <c r="N155" s="2"/>
      <c r="O155" s="4">
        <v>0</v>
      </c>
      <c r="P155" s="2"/>
      <c r="Q155" s="4">
        <f t="shared" si="6"/>
        <v>20000</v>
      </c>
    </row>
    <row r="156" spans="1:17" ht="11.85" customHeight="1" x14ac:dyDescent="0.2">
      <c r="A156" s="3" t="s">
        <v>121</v>
      </c>
      <c r="C156" s="2">
        <v>12750</v>
      </c>
      <c r="D156" s="2"/>
      <c r="E156" s="2">
        <v>15215</v>
      </c>
      <c r="F156" s="2"/>
      <c r="G156" s="2">
        <v>20415</v>
      </c>
      <c r="H156" s="2"/>
      <c r="I156" s="2">
        <v>14000</v>
      </c>
      <c r="J156" s="2"/>
      <c r="K156" s="2">
        <v>14000</v>
      </c>
      <c r="L156" s="2"/>
      <c r="M156" s="4">
        <v>14000</v>
      </c>
      <c r="N156" s="2"/>
      <c r="O156" s="4">
        <v>0</v>
      </c>
      <c r="P156" s="2"/>
      <c r="Q156" s="4">
        <f t="shared" si="6"/>
        <v>14000</v>
      </c>
    </row>
    <row r="157" spans="1:17" ht="11.85" customHeight="1" x14ac:dyDescent="0.2">
      <c r="A157" s="3" t="s">
        <v>122</v>
      </c>
      <c r="C157" s="2">
        <v>30895</v>
      </c>
      <c r="D157" s="2"/>
      <c r="E157" s="2">
        <v>52315</v>
      </c>
      <c r="F157" s="2"/>
      <c r="G157" s="2">
        <v>52015</v>
      </c>
      <c r="H157" s="2"/>
      <c r="I157" s="2">
        <v>45000</v>
      </c>
      <c r="J157" s="2"/>
      <c r="K157" s="2">
        <v>45000</v>
      </c>
      <c r="L157" s="2"/>
      <c r="M157" s="4">
        <v>45000</v>
      </c>
      <c r="N157" s="2"/>
      <c r="O157" s="4">
        <v>0</v>
      </c>
      <c r="P157" s="2"/>
      <c r="Q157" s="4">
        <f t="shared" si="6"/>
        <v>45000</v>
      </c>
    </row>
    <row r="158" spans="1:17" ht="11.85" customHeight="1" x14ac:dyDescent="0.2">
      <c r="A158" s="3" t="s">
        <v>123</v>
      </c>
      <c r="C158" s="2">
        <v>46415</v>
      </c>
      <c r="D158" s="2"/>
      <c r="E158" s="2">
        <v>77340</v>
      </c>
      <c r="F158" s="2"/>
      <c r="G158" s="2">
        <v>56690</v>
      </c>
      <c r="H158" s="2"/>
      <c r="I158" s="2">
        <v>50000</v>
      </c>
      <c r="J158" s="2"/>
      <c r="K158" s="2">
        <v>50000</v>
      </c>
      <c r="L158" s="2"/>
      <c r="M158" s="4">
        <v>60000</v>
      </c>
      <c r="N158" s="2"/>
      <c r="O158" s="4">
        <v>0</v>
      </c>
      <c r="P158" s="2"/>
      <c r="Q158" s="4">
        <f t="shared" si="6"/>
        <v>60000</v>
      </c>
    </row>
    <row r="159" spans="1:17" ht="11.85" customHeight="1" x14ac:dyDescent="0.2">
      <c r="A159" s="3" t="s">
        <v>124</v>
      </c>
      <c r="C159" s="2">
        <v>900</v>
      </c>
      <c r="D159" s="2"/>
      <c r="E159" s="2">
        <v>0</v>
      </c>
      <c r="F159" s="2"/>
      <c r="G159" s="2">
        <v>0</v>
      </c>
      <c r="H159" s="2"/>
      <c r="I159" s="2">
        <v>0</v>
      </c>
      <c r="J159" s="2"/>
      <c r="K159" s="2">
        <v>0</v>
      </c>
      <c r="L159" s="2"/>
      <c r="M159" s="4">
        <v>0</v>
      </c>
      <c r="N159" s="2"/>
      <c r="O159" s="4">
        <v>0</v>
      </c>
      <c r="P159" s="2"/>
      <c r="Q159" s="4">
        <f t="shared" si="6"/>
        <v>0</v>
      </c>
    </row>
    <row r="160" spans="1:17" ht="11.85" customHeight="1" x14ac:dyDescent="0.2">
      <c r="A160" s="3" t="s">
        <v>125</v>
      </c>
      <c r="C160" s="2">
        <v>640</v>
      </c>
      <c r="D160" s="2"/>
      <c r="E160" s="2">
        <v>1005</v>
      </c>
      <c r="F160" s="2"/>
      <c r="G160" s="2">
        <v>660</v>
      </c>
      <c r="H160" s="2"/>
      <c r="I160" s="2">
        <v>0</v>
      </c>
      <c r="J160" s="2"/>
      <c r="K160" s="2">
        <v>0</v>
      </c>
      <c r="L160" s="2"/>
      <c r="M160" s="4">
        <v>0</v>
      </c>
      <c r="N160" s="2"/>
      <c r="O160" s="4">
        <v>0</v>
      </c>
      <c r="P160" s="2"/>
      <c r="Q160" s="4">
        <f t="shared" si="6"/>
        <v>0</v>
      </c>
    </row>
    <row r="161" spans="1:21" ht="11.85" customHeight="1" x14ac:dyDescent="0.2">
      <c r="A161" s="3" t="s">
        <v>126</v>
      </c>
      <c r="C161" s="2">
        <v>15096.53</v>
      </c>
      <c r="D161" s="2"/>
      <c r="E161" s="2">
        <v>20347.39</v>
      </c>
      <c r="F161" s="2"/>
      <c r="G161" s="2">
        <v>22734.33</v>
      </c>
      <c r="H161" s="2"/>
      <c r="I161" s="2">
        <v>18000</v>
      </c>
      <c r="J161" s="2"/>
      <c r="K161" s="2">
        <v>18000</v>
      </c>
      <c r="L161" s="2"/>
      <c r="M161" s="4">
        <v>18000</v>
      </c>
      <c r="N161" s="2"/>
      <c r="O161" s="4">
        <v>0</v>
      </c>
      <c r="P161" s="2"/>
      <c r="Q161" s="4">
        <f t="shared" si="6"/>
        <v>18000</v>
      </c>
    </row>
    <row r="162" spans="1:21" ht="11.85" customHeight="1" x14ac:dyDescent="0.2">
      <c r="A162" s="3" t="s">
        <v>127</v>
      </c>
      <c r="C162" s="2">
        <v>17016.919999999998</v>
      </c>
      <c r="D162" s="2"/>
      <c r="E162" s="2">
        <v>29089.42</v>
      </c>
      <c r="F162" s="2"/>
      <c r="G162" s="2">
        <v>27026.48</v>
      </c>
      <c r="H162" s="2"/>
      <c r="I162" s="2">
        <v>22000</v>
      </c>
      <c r="J162" s="2"/>
      <c r="K162" s="2">
        <v>22000</v>
      </c>
      <c r="L162" s="2"/>
      <c r="M162" s="4">
        <v>22000</v>
      </c>
      <c r="N162" s="2"/>
      <c r="O162" s="4">
        <v>0</v>
      </c>
      <c r="P162" s="2"/>
      <c r="Q162" s="4">
        <f t="shared" si="6"/>
        <v>22000</v>
      </c>
    </row>
    <row r="163" spans="1:21" ht="11.85" customHeight="1" x14ac:dyDescent="0.2">
      <c r="A163" s="3" t="s">
        <v>128</v>
      </c>
      <c r="C163" s="2">
        <v>1555</v>
      </c>
      <c r="D163" s="2"/>
      <c r="E163" s="2">
        <v>2745</v>
      </c>
      <c r="F163" s="2"/>
      <c r="G163" s="2">
        <v>2240</v>
      </c>
      <c r="H163" s="2"/>
      <c r="I163" s="2">
        <v>2000</v>
      </c>
      <c r="J163" s="2"/>
      <c r="K163" s="2">
        <v>2000</v>
      </c>
      <c r="L163" s="2"/>
      <c r="M163" s="4">
        <v>2000</v>
      </c>
      <c r="N163" s="2"/>
      <c r="O163" s="4">
        <v>0</v>
      </c>
      <c r="P163" s="2"/>
      <c r="Q163" s="4">
        <f t="shared" si="6"/>
        <v>2000</v>
      </c>
    </row>
    <row r="164" spans="1:21" ht="11.85" customHeight="1" x14ac:dyDescent="0.2">
      <c r="A164" s="3" t="s">
        <v>129</v>
      </c>
      <c r="C164" s="2">
        <v>862.9</v>
      </c>
      <c r="D164" s="2"/>
      <c r="E164" s="2">
        <v>1190.5</v>
      </c>
      <c r="F164" s="2"/>
      <c r="G164" s="2">
        <v>1000</v>
      </c>
      <c r="H164" s="2"/>
      <c r="I164" s="2">
        <v>0</v>
      </c>
      <c r="J164" s="2"/>
      <c r="K164" s="2">
        <v>0</v>
      </c>
      <c r="L164" s="2"/>
      <c r="M164" s="4">
        <v>0</v>
      </c>
      <c r="N164" s="2"/>
      <c r="O164" s="4">
        <v>0</v>
      </c>
      <c r="P164" s="2"/>
      <c r="Q164" s="4">
        <f t="shared" si="6"/>
        <v>0</v>
      </c>
    </row>
    <row r="165" spans="1:21" ht="11.85" customHeight="1" x14ac:dyDescent="0.2">
      <c r="A165" s="3" t="s">
        <v>130</v>
      </c>
      <c r="C165" s="2">
        <v>0</v>
      </c>
      <c r="D165" s="2"/>
      <c r="E165" s="2">
        <v>27.62</v>
      </c>
      <c r="F165" s="2"/>
      <c r="G165" s="2">
        <v>2</v>
      </c>
      <c r="H165" s="2"/>
      <c r="I165" s="2">
        <v>0</v>
      </c>
      <c r="J165" s="2"/>
      <c r="K165" s="2">
        <v>0</v>
      </c>
      <c r="L165" s="2"/>
      <c r="M165" s="4">
        <v>0</v>
      </c>
      <c r="N165" s="2"/>
      <c r="O165" s="4">
        <v>0</v>
      </c>
      <c r="P165" s="2"/>
      <c r="Q165" s="4">
        <f t="shared" si="6"/>
        <v>0</v>
      </c>
    </row>
    <row r="166" spans="1:21" ht="11.85" customHeight="1" x14ac:dyDescent="0.2">
      <c r="A166" s="3" t="s">
        <v>131</v>
      </c>
      <c r="C166" s="2">
        <v>0</v>
      </c>
      <c r="D166" s="2"/>
      <c r="E166" s="2">
        <v>0</v>
      </c>
      <c r="F166" s="2"/>
      <c r="G166" s="2">
        <v>63</v>
      </c>
      <c r="H166" s="2"/>
      <c r="I166" s="2">
        <v>0</v>
      </c>
      <c r="J166" s="2"/>
      <c r="K166" s="2">
        <v>0</v>
      </c>
      <c r="L166" s="2"/>
      <c r="M166" s="4">
        <v>0</v>
      </c>
      <c r="N166" s="2"/>
      <c r="O166" s="4">
        <v>0</v>
      </c>
      <c r="P166" s="2"/>
      <c r="Q166" s="4">
        <f t="shared" si="6"/>
        <v>0</v>
      </c>
    </row>
    <row r="167" spans="1:21" ht="11.85" customHeight="1" x14ac:dyDescent="0.2">
      <c r="A167" s="3" t="s">
        <v>132</v>
      </c>
      <c r="C167" s="2">
        <v>6467</v>
      </c>
      <c r="D167" s="2"/>
      <c r="E167" s="2">
        <v>7696</v>
      </c>
      <c r="F167" s="2"/>
      <c r="G167" s="2">
        <v>4564</v>
      </c>
      <c r="H167" s="2"/>
      <c r="I167" s="2">
        <v>6000</v>
      </c>
      <c r="J167" s="2"/>
      <c r="K167" s="2">
        <v>6000</v>
      </c>
      <c r="L167" s="2"/>
      <c r="M167" s="4">
        <v>5000</v>
      </c>
      <c r="N167" s="2"/>
      <c r="O167" s="4">
        <v>0</v>
      </c>
      <c r="P167" s="2"/>
      <c r="Q167" s="4">
        <f t="shared" si="6"/>
        <v>5000</v>
      </c>
    </row>
    <row r="168" spans="1:21" ht="11.85" customHeight="1" x14ac:dyDescent="0.2">
      <c r="A168" s="3" t="s">
        <v>133</v>
      </c>
      <c r="C168" s="2">
        <v>2870</v>
      </c>
      <c r="D168" s="2"/>
      <c r="E168" s="2">
        <v>1800</v>
      </c>
      <c r="F168" s="2"/>
      <c r="G168" s="2">
        <v>1800</v>
      </c>
      <c r="H168" s="2"/>
      <c r="I168" s="2">
        <v>2500</v>
      </c>
      <c r="J168" s="2"/>
      <c r="K168" s="2">
        <v>2500</v>
      </c>
      <c r="L168" s="2"/>
      <c r="M168" s="4">
        <v>1800</v>
      </c>
      <c r="N168" s="2"/>
      <c r="O168" s="4">
        <v>0</v>
      </c>
      <c r="P168" s="2"/>
      <c r="Q168" s="4">
        <f t="shared" si="6"/>
        <v>1800</v>
      </c>
    </row>
    <row r="169" spans="1:21" ht="11.85" customHeight="1" x14ac:dyDescent="0.2">
      <c r="A169" s="3" t="s">
        <v>134</v>
      </c>
      <c r="C169" s="14">
        <v>0</v>
      </c>
      <c r="D169" s="2"/>
      <c r="E169" s="14">
        <v>23498.87</v>
      </c>
      <c r="F169" s="2"/>
      <c r="G169" s="14">
        <v>23475</v>
      </c>
      <c r="H169" s="2"/>
      <c r="I169" s="14">
        <v>20000</v>
      </c>
      <c r="J169" s="2"/>
      <c r="K169" s="14">
        <v>20000</v>
      </c>
      <c r="L169" s="2"/>
      <c r="M169" s="15">
        <v>8000</v>
      </c>
      <c r="N169" s="2"/>
      <c r="O169" s="15">
        <v>0</v>
      </c>
      <c r="P169" s="2"/>
      <c r="Q169" s="15">
        <f t="shared" si="6"/>
        <v>8000</v>
      </c>
    </row>
    <row r="170" spans="1:21" ht="11.85" hidden="1" customHeight="1" x14ac:dyDescent="0.2">
      <c r="A170" s="3" t="s">
        <v>135</v>
      </c>
      <c r="C170" s="2">
        <v>0</v>
      </c>
      <c r="D170" s="2"/>
      <c r="E170" s="2">
        <v>0</v>
      </c>
      <c r="F170" s="2"/>
      <c r="G170" s="2">
        <v>0</v>
      </c>
      <c r="H170" s="2"/>
      <c r="I170" s="2">
        <v>0</v>
      </c>
      <c r="J170" s="2"/>
      <c r="K170" s="4">
        <v>0</v>
      </c>
      <c r="L170" s="2"/>
      <c r="M170" s="4">
        <v>0</v>
      </c>
      <c r="N170" s="2"/>
      <c r="O170" s="4">
        <v>0</v>
      </c>
      <c r="P170" s="2"/>
      <c r="Q170" s="4">
        <f t="shared" si="6"/>
        <v>0</v>
      </c>
    </row>
    <row r="171" spans="1:21" ht="11.85" hidden="1" customHeight="1" x14ac:dyDescent="0.2">
      <c r="A171" s="3" t="s">
        <v>136</v>
      </c>
      <c r="C171" s="14">
        <v>0</v>
      </c>
      <c r="D171" s="2"/>
      <c r="E171" s="14">
        <v>0</v>
      </c>
      <c r="F171" s="2"/>
      <c r="G171" s="14">
        <v>0</v>
      </c>
      <c r="H171" s="2"/>
      <c r="I171" s="14">
        <v>0</v>
      </c>
      <c r="J171" s="2"/>
      <c r="K171" s="15">
        <v>0</v>
      </c>
      <c r="L171" s="2"/>
      <c r="M171" s="15">
        <v>0</v>
      </c>
      <c r="N171" s="2"/>
      <c r="O171" s="15">
        <v>0</v>
      </c>
      <c r="P171" s="2"/>
      <c r="Q171" s="15">
        <f t="shared" si="6"/>
        <v>0</v>
      </c>
    </row>
    <row r="172" spans="1:21" ht="11.85" customHeight="1" x14ac:dyDescent="0.2">
      <c r="A172" s="3" t="s">
        <v>137</v>
      </c>
      <c r="C172" s="2">
        <f>SUM(C152:C171)</f>
        <v>157743.35</v>
      </c>
      <c r="E172" s="2">
        <f>SUM(E152:E171)</f>
        <v>260859.8</v>
      </c>
      <c r="G172" s="2">
        <f>SUM(G152:G171)</f>
        <v>247254.81000000003</v>
      </c>
      <c r="I172" s="2">
        <f>SUM(I152:I171)</f>
        <v>202000</v>
      </c>
      <c r="K172" s="4">
        <f>SUM(K152:K171)</f>
        <v>202000</v>
      </c>
      <c r="M172" s="4">
        <f>SUM(M152:M171)</f>
        <v>199300</v>
      </c>
      <c r="O172" s="4">
        <f>SUM(O152:O171)</f>
        <v>0</v>
      </c>
      <c r="Q172" s="4">
        <f>SUM(Q152:Q171)</f>
        <v>199300</v>
      </c>
      <c r="T172" s="17"/>
    </row>
    <row r="173" spans="1:21" ht="11.85" customHeight="1" x14ac:dyDescent="0.2">
      <c r="D173" s="2"/>
      <c r="F173" s="2"/>
      <c r="H173" s="2"/>
      <c r="J173" s="2"/>
      <c r="L173" s="2"/>
      <c r="N173" s="2"/>
      <c r="P173" s="2"/>
    </row>
    <row r="174" spans="1:21" ht="11.85" customHeight="1" x14ac:dyDescent="0.2">
      <c r="A174" s="12" t="s">
        <v>138</v>
      </c>
      <c r="D174" s="2"/>
      <c r="F174" s="2"/>
      <c r="H174" s="2"/>
      <c r="J174" s="2"/>
      <c r="L174" s="2"/>
      <c r="N174" s="2"/>
      <c r="P174" s="2"/>
    </row>
    <row r="175" spans="1:21" ht="11.85" customHeight="1" x14ac:dyDescent="0.2">
      <c r="A175" s="3" t="s">
        <v>139</v>
      </c>
      <c r="C175" s="2">
        <v>75</v>
      </c>
      <c r="D175" s="2"/>
      <c r="E175" s="2">
        <v>1075</v>
      </c>
      <c r="F175" s="2"/>
      <c r="G175" s="2">
        <v>1000</v>
      </c>
      <c r="H175" s="2"/>
      <c r="I175" s="2">
        <v>0</v>
      </c>
      <c r="J175" s="2"/>
      <c r="K175" s="2">
        <v>0</v>
      </c>
      <c r="L175" s="2"/>
      <c r="M175" s="4">
        <v>0</v>
      </c>
      <c r="N175" s="2"/>
      <c r="O175" s="4">
        <v>0</v>
      </c>
      <c r="P175" s="2"/>
      <c r="Q175" s="4">
        <f t="shared" ref="Q175:Q181" si="7">M175+O175</f>
        <v>0</v>
      </c>
      <c r="U175" s="2"/>
    </row>
    <row r="176" spans="1:21" ht="11.85" customHeight="1" x14ac:dyDescent="0.2">
      <c r="A176" s="3" t="s">
        <v>140</v>
      </c>
      <c r="C176" s="2">
        <v>0</v>
      </c>
      <c r="D176" s="2"/>
      <c r="E176" s="2">
        <v>0</v>
      </c>
      <c r="F176" s="2"/>
      <c r="G176" s="2">
        <v>2700</v>
      </c>
      <c r="H176" s="2"/>
      <c r="I176" s="2">
        <v>0</v>
      </c>
      <c r="J176" s="2"/>
      <c r="K176" s="2">
        <v>0</v>
      </c>
      <c r="L176" s="2"/>
      <c r="M176" s="4">
        <v>16200</v>
      </c>
      <c r="N176" s="2"/>
      <c r="O176" s="4">
        <v>0</v>
      </c>
      <c r="P176" s="2"/>
      <c r="Q176" s="4">
        <f>M176+O176</f>
        <v>16200</v>
      </c>
      <c r="U176" s="2"/>
    </row>
    <row r="177" spans="1:31" ht="11.85" customHeight="1" x14ac:dyDescent="0.2">
      <c r="A177" s="3" t="s">
        <v>141</v>
      </c>
      <c r="C177" s="2">
        <v>50</v>
      </c>
      <c r="D177" s="2"/>
      <c r="E177" s="2">
        <v>100</v>
      </c>
      <c r="F177" s="2"/>
      <c r="G177" s="2">
        <v>200</v>
      </c>
      <c r="H177" s="2"/>
      <c r="I177" s="2">
        <v>0</v>
      </c>
      <c r="J177" s="2"/>
      <c r="K177" s="2">
        <v>0</v>
      </c>
      <c r="L177" s="2"/>
      <c r="M177" s="4">
        <v>0</v>
      </c>
      <c r="N177" s="2"/>
      <c r="O177" s="4">
        <v>0</v>
      </c>
      <c r="P177" s="2"/>
      <c r="Q177" s="4">
        <f t="shared" si="7"/>
        <v>0</v>
      </c>
      <c r="U177" s="2"/>
    </row>
    <row r="178" spans="1:31" ht="11.85" customHeight="1" x14ac:dyDescent="0.2">
      <c r="A178" s="3" t="s">
        <v>142</v>
      </c>
      <c r="C178" s="2">
        <v>19144.71</v>
      </c>
      <c r="D178" s="2"/>
      <c r="E178" s="2">
        <v>17454</v>
      </c>
      <c r="F178" s="2"/>
      <c r="G178" s="2">
        <v>21008</v>
      </c>
      <c r="H178" s="2"/>
      <c r="I178" s="2">
        <v>20000</v>
      </c>
      <c r="J178" s="2"/>
      <c r="K178" s="2">
        <v>20000</v>
      </c>
      <c r="L178" s="2"/>
      <c r="M178" s="4">
        <v>15000</v>
      </c>
      <c r="N178" s="2"/>
      <c r="O178" s="4">
        <v>0</v>
      </c>
      <c r="P178" s="2"/>
      <c r="Q178" s="4">
        <f t="shared" si="7"/>
        <v>15000</v>
      </c>
      <c r="W178" s="2"/>
    </row>
    <row r="179" spans="1:31" ht="11.85" customHeight="1" x14ac:dyDescent="0.2">
      <c r="A179" s="3" t="s">
        <v>143</v>
      </c>
      <c r="C179" s="2">
        <v>10950</v>
      </c>
      <c r="D179" s="2"/>
      <c r="E179" s="2">
        <v>9450</v>
      </c>
      <c r="F179" s="2"/>
      <c r="G179" s="2">
        <v>10503</v>
      </c>
      <c r="H179" s="2"/>
      <c r="I179" s="2">
        <v>10000</v>
      </c>
      <c r="J179" s="2"/>
      <c r="K179" s="2">
        <v>10000</v>
      </c>
      <c r="L179" s="2"/>
      <c r="M179" s="4">
        <v>10000</v>
      </c>
      <c r="N179" s="2"/>
      <c r="O179" s="4">
        <v>0</v>
      </c>
      <c r="P179" s="2"/>
      <c r="Q179" s="4">
        <f t="shared" si="7"/>
        <v>10000</v>
      </c>
    </row>
    <row r="180" spans="1:31" ht="11.85" customHeight="1" x14ac:dyDescent="0.2">
      <c r="A180" s="3" t="s">
        <v>144</v>
      </c>
      <c r="C180" s="2">
        <v>13050</v>
      </c>
      <c r="D180" s="2"/>
      <c r="E180" s="2">
        <v>7950</v>
      </c>
      <c r="F180" s="2"/>
      <c r="G180" s="2">
        <v>10525</v>
      </c>
      <c r="H180" s="2"/>
      <c r="I180" s="2">
        <v>10000</v>
      </c>
      <c r="J180" s="2"/>
      <c r="K180" s="2">
        <v>10000</v>
      </c>
      <c r="L180" s="2"/>
      <c r="M180" s="4">
        <v>10000</v>
      </c>
      <c r="N180" s="2"/>
      <c r="O180" s="4">
        <v>0</v>
      </c>
      <c r="P180" s="2"/>
      <c r="Q180" s="4">
        <f t="shared" si="7"/>
        <v>10000</v>
      </c>
    </row>
    <row r="181" spans="1:31" ht="11.85" customHeight="1" x14ac:dyDescent="0.2">
      <c r="A181" s="3" t="s">
        <v>145</v>
      </c>
      <c r="C181" s="14">
        <v>0</v>
      </c>
      <c r="D181" s="2"/>
      <c r="E181" s="14">
        <v>0</v>
      </c>
      <c r="F181" s="2"/>
      <c r="G181" s="14">
        <v>0</v>
      </c>
      <c r="H181" s="2"/>
      <c r="I181" s="14">
        <v>0</v>
      </c>
      <c r="J181" s="2"/>
      <c r="K181" s="14">
        <v>0</v>
      </c>
      <c r="L181" s="2"/>
      <c r="M181" s="15">
        <v>0</v>
      </c>
      <c r="N181" s="2"/>
      <c r="O181" s="15">
        <v>0</v>
      </c>
      <c r="P181" s="2"/>
      <c r="Q181" s="15">
        <f t="shared" si="7"/>
        <v>0</v>
      </c>
    </row>
    <row r="182" spans="1:31" ht="11.85" customHeight="1" x14ac:dyDescent="0.2">
      <c r="A182" s="3" t="s">
        <v>146</v>
      </c>
      <c r="C182" s="2">
        <f>SUM(C175:C181)</f>
        <v>43269.71</v>
      </c>
      <c r="D182" s="2"/>
      <c r="E182" s="2">
        <f>SUM(E175:E181)</f>
        <v>36029</v>
      </c>
      <c r="F182" s="2"/>
      <c r="G182" s="2">
        <f>SUM(G175:G181)</f>
        <v>45936</v>
      </c>
      <c r="H182" s="2"/>
      <c r="I182" s="2">
        <f>SUM(I175:I181)</f>
        <v>40000</v>
      </c>
      <c r="J182" s="2"/>
      <c r="K182" s="4">
        <f>SUM(K175:K181)</f>
        <v>40000</v>
      </c>
      <c r="L182" s="2"/>
      <c r="M182" s="4">
        <f>SUM(M175:M181)</f>
        <v>51200</v>
      </c>
      <c r="N182" s="2"/>
      <c r="O182" s="4">
        <f>SUM(O175:O181)</f>
        <v>0</v>
      </c>
      <c r="P182" s="2"/>
      <c r="Q182" s="4">
        <f>SUM(Q175:Q181)</f>
        <v>51200</v>
      </c>
      <c r="T182" s="17"/>
    </row>
    <row r="183" spans="1:31" ht="11.85" customHeight="1" x14ac:dyDescent="0.2">
      <c r="D183" s="2"/>
      <c r="F183" s="2"/>
      <c r="H183" s="2"/>
      <c r="J183" s="2"/>
      <c r="L183" s="2"/>
      <c r="N183" s="2"/>
      <c r="P183" s="2"/>
    </row>
    <row r="184" spans="1:31" ht="11.85" customHeight="1" x14ac:dyDescent="0.2">
      <c r="A184" s="12" t="s">
        <v>147</v>
      </c>
      <c r="D184" s="2"/>
      <c r="F184" s="2"/>
      <c r="H184" s="2"/>
      <c r="J184" s="2"/>
      <c r="L184" s="2"/>
      <c r="N184" s="2"/>
      <c r="P184" s="2"/>
    </row>
    <row r="185" spans="1:31" ht="11.85" customHeight="1" x14ac:dyDescent="0.2">
      <c r="A185" s="3" t="s">
        <v>148</v>
      </c>
      <c r="C185" s="2">
        <v>356122.09</v>
      </c>
      <c r="D185" s="2"/>
      <c r="E185" s="2">
        <v>53393.86</v>
      </c>
      <c r="F185" s="2"/>
      <c r="G185" s="2">
        <v>36810.57</v>
      </c>
      <c r="H185" s="2"/>
      <c r="I185" s="2">
        <v>35000</v>
      </c>
      <c r="J185" s="2"/>
      <c r="K185" s="4">
        <v>35000</v>
      </c>
      <c r="L185" s="2"/>
      <c r="M185" s="4">
        <v>45000</v>
      </c>
      <c r="N185" s="2"/>
      <c r="O185" s="4">
        <v>0</v>
      </c>
      <c r="P185" s="2"/>
      <c r="Q185" s="4">
        <f t="shared" ref="Q185:Q192" si="8">M185+O185</f>
        <v>45000</v>
      </c>
      <c r="U185" s="2"/>
    </row>
    <row r="186" spans="1:31" ht="11.85" customHeight="1" x14ac:dyDescent="0.2">
      <c r="A186" s="3" t="s">
        <v>149</v>
      </c>
      <c r="C186" s="2">
        <v>779.7</v>
      </c>
      <c r="D186" s="2"/>
      <c r="E186" s="2">
        <v>417.7</v>
      </c>
      <c r="F186" s="2"/>
      <c r="G186" s="2">
        <v>310.41000000000003</v>
      </c>
      <c r="H186" s="2"/>
      <c r="I186" s="2">
        <v>400</v>
      </c>
      <c r="J186" s="2"/>
      <c r="K186" s="4">
        <v>400</v>
      </c>
      <c r="L186" s="2"/>
      <c r="M186" s="4">
        <v>400</v>
      </c>
      <c r="N186" s="2"/>
      <c r="O186" s="4">
        <v>0</v>
      </c>
      <c r="P186" s="2"/>
      <c r="Q186" s="4">
        <f t="shared" si="8"/>
        <v>400</v>
      </c>
      <c r="V186" s="2"/>
    </row>
    <row r="187" spans="1:31" ht="11.85" hidden="1" customHeight="1" x14ac:dyDescent="0.2">
      <c r="A187" s="3" t="s">
        <v>150</v>
      </c>
      <c r="C187" s="2">
        <v>0</v>
      </c>
      <c r="D187" s="2"/>
      <c r="F187" s="2"/>
      <c r="H187" s="2"/>
      <c r="I187" s="2">
        <v>0</v>
      </c>
      <c r="J187" s="2"/>
      <c r="L187" s="2"/>
      <c r="M187" s="4">
        <v>0</v>
      </c>
      <c r="N187" s="2"/>
      <c r="O187" s="4">
        <v>0</v>
      </c>
      <c r="P187" s="2"/>
      <c r="Q187" s="4">
        <f t="shared" si="8"/>
        <v>0</v>
      </c>
    </row>
    <row r="188" spans="1:31" ht="11.85" customHeight="1" x14ac:dyDescent="0.2">
      <c r="A188" s="3" t="s">
        <v>151</v>
      </c>
      <c r="C188" s="2">
        <v>114.42</v>
      </c>
      <c r="D188" s="2"/>
      <c r="E188" s="2">
        <v>53.76</v>
      </c>
      <c r="F188" s="2"/>
      <c r="G188" s="2">
        <v>39.1</v>
      </c>
      <c r="H188" s="2"/>
      <c r="I188" s="2">
        <v>0</v>
      </c>
      <c r="J188" s="2"/>
      <c r="K188" s="4">
        <v>0</v>
      </c>
      <c r="L188" s="2"/>
      <c r="M188" s="4">
        <v>0</v>
      </c>
      <c r="N188" s="2"/>
      <c r="O188" s="4">
        <v>0</v>
      </c>
      <c r="P188" s="2"/>
      <c r="Q188" s="4">
        <f t="shared" si="8"/>
        <v>0</v>
      </c>
    </row>
    <row r="189" spans="1:31" ht="11.85" hidden="1" customHeight="1" x14ac:dyDescent="0.2">
      <c r="A189" s="3" t="s">
        <v>152</v>
      </c>
      <c r="C189" s="2">
        <v>0</v>
      </c>
      <c r="D189" s="2"/>
      <c r="E189" s="2">
        <v>0</v>
      </c>
      <c r="F189" s="2"/>
      <c r="G189" s="2">
        <v>0</v>
      </c>
      <c r="H189" s="2"/>
      <c r="I189" s="2">
        <v>0</v>
      </c>
      <c r="J189" s="2"/>
      <c r="K189" s="4">
        <v>0</v>
      </c>
      <c r="L189" s="2"/>
      <c r="M189" s="4">
        <v>0</v>
      </c>
      <c r="N189" s="2"/>
      <c r="O189" s="4">
        <v>0</v>
      </c>
      <c r="P189" s="2"/>
      <c r="Q189" s="4">
        <f t="shared" si="8"/>
        <v>0</v>
      </c>
      <c r="AA189" s="2"/>
    </row>
    <row r="190" spans="1:31" ht="11.85" customHeight="1" x14ac:dyDescent="0.2">
      <c r="A190" s="3" t="s">
        <v>153</v>
      </c>
      <c r="C190" s="14">
        <v>2688.49</v>
      </c>
      <c r="D190" s="2"/>
      <c r="E190" s="14">
        <v>1263.73</v>
      </c>
      <c r="F190" s="2"/>
      <c r="G190" s="14">
        <v>919.08</v>
      </c>
      <c r="H190" s="2"/>
      <c r="I190" s="14">
        <v>1200</v>
      </c>
      <c r="J190" s="2"/>
      <c r="K190" s="15">
        <v>1200</v>
      </c>
      <c r="L190" s="2"/>
      <c r="M190" s="15">
        <v>0</v>
      </c>
      <c r="N190" s="2"/>
      <c r="O190" s="15">
        <v>0</v>
      </c>
      <c r="P190" s="2"/>
      <c r="Q190" s="15">
        <f t="shared" si="8"/>
        <v>0</v>
      </c>
      <c r="AE190" s="2"/>
    </row>
    <row r="191" spans="1:31" ht="11.85" hidden="1" customHeight="1" x14ac:dyDescent="0.2">
      <c r="A191" s="3" t="s">
        <v>154</v>
      </c>
      <c r="C191" s="14">
        <v>0</v>
      </c>
      <c r="D191" s="2"/>
      <c r="E191" s="14">
        <v>0</v>
      </c>
      <c r="F191" s="2"/>
      <c r="G191" s="14">
        <v>0</v>
      </c>
      <c r="H191" s="2"/>
      <c r="I191" s="14">
        <v>0</v>
      </c>
      <c r="J191" s="2"/>
      <c r="K191" s="15">
        <v>0</v>
      </c>
      <c r="L191" s="2"/>
      <c r="M191" s="15">
        <v>0</v>
      </c>
      <c r="N191" s="2"/>
      <c r="O191" s="15">
        <v>0</v>
      </c>
      <c r="P191" s="2"/>
      <c r="Q191" s="15">
        <f t="shared" si="8"/>
        <v>0</v>
      </c>
    </row>
    <row r="192" spans="1:31" ht="11.85" hidden="1" customHeight="1" x14ac:dyDescent="0.2">
      <c r="A192" s="3" t="s">
        <v>155</v>
      </c>
      <c r="C192" s="14">
        <v>0</v>
      </c>
      <c r="D192" s="2"/>
      <c r="E192" s="14">
        <v>0</v>
      </c>
      <c r="F192" s="2"/>
      <c r="G192" s="14">
        <v>0</v>
      </c>
      <c r="H192" s="2"/>
      <c r="I192" s="14">
        <v>0</v>
      </c>
      <c r="J192" s="2"/>
      <c r="K192" s="15">
        <v>0</v>
      </c>
      <c r="L192" s="2"/>
      <c r="M192" s="15">
        <v>0</v>
      </c>
      <c r="N192" s="2"/>
      <c r="O192" s="15">
        <v>0</v>
      </c>
      <c r="P192" s="2"/>
      <c r="Q192" s="15">
        <f t="shared" si="8"/>
        <v>0</v>
      </c>
    </row>
    <row r="193" spans="1:20" ht="11.85" customHeight="1" x14ac:dyDescent="0.2">
      <c r="A193" s="3" t="s">
        <v>156</v>
      </c>
      <c r="C193" s="2">
        <f>SUM(C185:C192)</f>
        <v>359704.7</v>
      </c>
      <c r="D193" s="2"/>
      <c r="E193" s="2">
        <f>SUM(E185:E192)</f>
        <v>55129.05</v>
      </c>
      <c r="F193" s="2"/>
      <c r="G193" s="2">
        <f>SUM(G185:G192)</f>
        <v>38079.160000000003</v>
      </c>
      <c r="H193" s="2"/>
      <c r="I193" s="2">
        <f>SUM(I185:I192)</f>
        <v>36600</v>
      </c>
      <c r="J193" s="2"/>
      <c r="K193" s="4">
        <f>SUM(K185:K192)</f>
        <v>36600</v>
      </c>
      <c r="L193" s="2"/>
      <c r="M193" s="4">
        <f>SUM(M185:M192)</f>
        <v>45400</v>
      </c>
      <c r="N193" s="2"/>
      <c r="O193" s="4">
        <f>SUM(O185:O192)</f>
        <v>0</v>
      </c>
      <c r="P193" s="2"/>
      <c r="Q193" s="4">
        <f>SUM(Q185:Q192)</f>
        <v>45400</v>
      </c>
      <c r="T193" s="17"/>
    </row>
    <row r="194" spans="1:20" ht="11.25" customHeight="1" x14ac:dyDescent="0.2"/>
    <row r="195" spans="1:20" ht="11.25" customHeight="1" x14ac:dyDescent="0.2"/>
    <row r="196" spans="1:20" ht="11.25" customHeight="1" x14ac:dyDescent="0.2"/>
    <row r="197" spans="1:20" ht="11.25" customHeight="1" x14ac:dyDescent="0.2"/>
    <row r="198" spans="1:20" ht="11.25" customHeight="1" x14ac:dyDescent="0.2"/>
    <row r="199" spans="1:20" ht="11.25" customHeight="1" x14ac:dyDescent="0.2"/>
    <row r="200" spans="1:20" ht="11.25" customHeight="1" x14ac:dyDescent="0.2"/>
    <row r="201" spans="1:20" ht="11.25" customHeight="1" x14ac:dyDescent="0.2"/>
    <row r="202" spans="1:20" ht="11.25" customHeight="1" x14ac:dyDescent="0.2"/>
    <row r="203" spans="1:20" ht="11.25" customHeight="1" x14ac:dyDescent="0.2"/>
    <row r="204" spans="1:20" ht="11.85" customHeight="1" x14ac:dyDescent="0.2">
      <c r="A204" s="1"/>
      <c r="B204" s="1"/>
      <c r="E204" s="2" t="str">
        <f>$E$1</f>
        <v>CITY OF BRADY</v>
      </c>
    </row>
    <row r="205" spans="1:20" ht="11.85" customHeight="1" x14ac:dyDescent="0.2">
      <c r="E205" s="2" t="str">
        <f>$E$2</f>
        <v>BUDGET REPORT</v>
      </c>
    </row>
    <row r="206" spans="1:20" ht="11.85" customHeight="1" x14ac:dyDescent="0.2">
      <c r="E206" s="2" t="str">
        <f>$E$3</f>
        <v>FISCAL YEAR 2022 - 2023</v>
      </c>
    </row>
    <row r="207" spans="1:20" ht="11.85" customHeight="1" x14ac:dyDescent="0.2">
      <c r="A207" s="3" t="s">
        <v>3</v>
      </c>
    </row>
    <row r="208" spans="1:20" ht="11.85" customHeight="1" x14ac:dyDescent="0.2"/>
    <row r="209" spans="1:31" ht="11.85" customHeight="1" x14ac:dyDescent="0.2">
      <c r="I209" s="49" t="str">
        <f>+I6</f>
        <v>(----- 2021-2022 ------)</v>
      </c>
      <c r="J209" s="49"/>
      <c r="K209" s="49"/>
      <c r="L209" s="6"/>
      <c r="M209" s="49" t="str">
        <f>$M$6</f>
        <v>2022-2023</v>
      </c>
      <c r="N209" s="49"/>
      <c r="O209" s="49"/>
      <c r="P209" s="49"/>
      <c r="Q209" s="49"/>
    </row>
    <row r="210" spans="1:31" ht="11.85" customHeight="1" x14ac:dyDescent="0.2">
      <c r="C210" s="7" t="str">
        <f>$C$7</f>
        <v>2018-2019</v>
      </c>
      <c r="D210" s="6"/>
      <c r="E210" s="7" t="str">
        <f>$E$7</f>
        <v>2019-2020</v>
      </c>
      <c r="F210" s="6"/>
      <c r="G210" s="7" t="str">
        <f>$G$7</f>
        <v>2020-2021</v>
      </c>
      <c r="H210" s="6"/>
      <c r="I210" s="7" t="s">
        <v>9</v>
      </c>
      <c r="J210" s="6"/>
      <c r="K210" s="8" t="str">
        <f>+$K$7</f>
        <v>PROJECTED</v>
      </c>
      <c r="L210" s="6"/>
      <c r="M210" s="8" t="str">
        <f>$M$7</f>
        <v>2022-2023</v>
      </c>
      <c r="N210" s="6"/>
      <c r="O210" s="8" t="str">
        <f>$O$7</f>
        <v>2022-2023</v>
      </c>
      <c r="P210" s="6"/>
      <c r="Q210" s="8" t="str">
        <f>$Q$7</f>
        <v xml:space="preserve">APPROVED </v>
      </c>
    </row>
    <row r="211" spans="1:31" ht="11.85" customHeight="1" x14ac:dyDescent="0.2">
      <c r="A211" s="9"/>
      <c r="C211" s="10" t="s">
        <v>12</v>
      </c>
      <c r="D211" s="6"/>
      <c r="E211" s="10" t="s">
        <v>12</v>
      </c>
      <c r="F211" s="6"/>
      <c r="G211" s="10" t="s">
        <v>12</v>
      </c>
      <c r="H211" s="6"/>
      <c r="I211" s="10" t="s">
        <v>13</v>
      </c>
      <c r="J211" s="6"/>
      <c r="K211" s="11" t="s">
        <v>13</v>
      </c>
      <c r="L211" s="6"/>
      <c r="M211" s="11" t="str">
        <f>$M$8</f>
        <v>BASE</v>
      </c>
      <c r="N211" s="6"/>
      <c r="O211" s="11" t="str">
        <f>$O$8</f>
        <v>SUPPLEMENTAL</v>
      </c>
      <c r="P211" s="6"/>
      <c r="Q211" s="11" t="str">
        <f>$Q$8</f>
        <v>BUDGET</v>
      </c>
    </row>
    <row r="212" spans="1:31" ht="11.85" customHeight="1" x14ac:dyDescent="0.2">
      <c r="D212" s="2"/>
      <c r="F212" s="2"/>
      <c r="H212" s="2"/>
      <c r="J212" s="2"/>
      <c r="L212" s="2"/>
      <c r="N212" s="2"/>
      <c r="P212" s="2"/>
    </row>
    <row r="213" spans="1:31" ht="11.85" customHeight="1" x14ac:dyDescent="0.2">
      <c r="A213" s="12" t="s">
        <v>157</v>
      </c>
      <c r="D213" s="2"/>
      <c r="F213" s="2"/>
      <c r="H213" s="2"/>
      <c r="J213" s="2"/>
      <c r="L213" s="2"/>
      <c r="N213" s="2"/>
      <c r="P213" s="2"/>
    </row>
    <row r="214" spans="1:31" ht="11.85" hidden="1" customHeight="1" x14ac:dyDescent="0.2">
      <c r="A214" s="3" t="s">
        <v>158</v>
      </c>
      <c r="C214" s="2">
        <v>0</v>
      </c>
      <c r="D214" s="2"/>
      <c r="E214" s="2">
        <v>0</v>
      </c>
      <c r="F214" s="2"/>
      <c r="G214" s="2">
        <v>0</v>
      </c>
      <c r="H214" s="2"/>
      <c r="I214" s="2">
        <v>0</v>
      </c>
      <c r="J214" s="2"/>
      <c r="K214" s="4">
        <v>0</v>
      </c>
      <c r="L214" s="2"/>
      <c r="M214" s="4">
        <v>0</v>
      </c>
      <c r="N214" s="2"/>
      <c r="O214" s="4">
        <v>0</v>
      </c>
      <c r="P214" s="2"/>
      <c r="Q214" s="4">
        <f t="shared" ref="Q214:Q221" si="9">M214+O214</f>
        <v>0</v>
      </c>
    </row>
    <row r="215" spans="1:31" ht="11.85" hidden="1" customHeight="1" x14ac:dyDescent="0.2">
      <c r="A215" s="3" t="s">
        <v>159</v>
      </c>
      <c r="C215" s="2">
        <v>0</v>
      </c>
      <c r="D215" s="2"/>
      <c r="E215" s="2">
        <v>0</v>
      </c>
      <c r="F215" s="2"/>
      <c r="G215" s="2">
        <v>0</v>
      </c>
      <c r="H215" s="2"/>
      <c r="I215" s="2">
        <v>0</v>
      </c>
      <c r="J215" s="2"/>
      <c r="K215" s="4">
        <v>0</v>
      </c>
      <c r="L215" s="2"/>
      <c r="M215" s="4">
        <v>0</v>
      </c>
      <c r="N215" s="2"/>
      <c r="O215" s="4">
        <v>0</v>
      </c>
      <c r="P215" s="2"/>
      <c r="Q215" s="4">
        <f t="shared" si="9"/>
        <v>0</v>
      </c>
    </row>
    <row r="216" spans="1:31" ht="11.85" customHeight="1" x14ac:dyDescent="0.2">
      <c r="A216" s="3" t="s">
        <v>160</v>
      </c>
      <c r="C216" s="2">
        <v>5.3</v>
      </c>
      <c r="D216" s="2"/>
      <c r="E216" s="2">
        <v>12.4</v>
      </c>
      <c r="F216" s="2"/>
      <c r="G216" s="2">
        <v>20.65</v>
      </c>
      <c r="H216" s="2"/>
      <c r="I216" s="2">
        <v>0</v>
      </c>
      <c r="J216" s="2"/>
      <c r="K216" s="4">
        <v>0</v>
      </c>
      <c r="L216" s="2"/>
      <c r="M216" s="4">
        <v>0</v>
      </c>
      <c r="N216" s="2"/>
      <c r="O216" s="4">
        <v>0</v>
      </c>
      <c r="P216" s="2"/>
      <c r="Q216" s="4">
        <f t="shared" si="9"/>
        <v>0</v>
      </c>
      <c r="AE216" s="2"/>
    </row>
    <row r="217" spans="1:31" ht="11.85" customHeight="1" x14ac:dyDescent="0.2">
      <c r="A217" s="3" t="s">
        <v>161</v>
      </c>
      <c r="C217" s="2">
        <v>0</v>
      </c>
      <c r="D217" s="2"/>
      <c r="E217" s="2">
        <v>893.8</v>
      </c>
      <c r="F217" s="2"/>
      <c r="G217" s="2">
        <v>2681.4</v>
      </c>
      <c r="H217" s="2"/>
      <c r="I217" s="2">
        <v>2680</v>
      </c>
      <c r="J217" s="2"/>
      <c r="K217" s="4">
        <v>2680</v>
      </c>
      <c r="L217" s="2"/>
      <c r="M217" s="4">
        <v>2680</v>
      </c>
      <c r="N217" s="2"/>
      <c r="O217" s="4">
        <v>0</v>
      </c>
      <c r="P217" s="2"/>
      <c r="Q217" s="4">
        <f t="shared" si="9"/>
        <v>2680</v>
      </c>
      <c r="AE217" s="2"/>
    </row>
    <row r="218" spans="1:31" ht="9" customHeight="1" x14ac:dyDescent="0.2">
      <c r="D218" s="2"/>
      <c r="F218" s="2"/>
      <c r="H218" s="2"/>
      <c r="J218" s="2"/>
      <c r="L218" s="2"/>
      <c r="N218" s="2"/>
      <c r="P218" s="2"/>
    </row>
    <row r="219" spans="1:31" ht="11.85" customHeight="1" x14ac:dyDescent="0.2">
      <c r="A219" s="3" t="s">
        <v>162</v>
      </c>
      <c r="C219" s="2">
        <v>5938.35</v>
      </c>
      <c r="D219" s="2"/>
      <c r="E219" s="2">
        <v>2325.4899999999998</v>
      </c>
      <c r="F219" s="2"/>
      <c r="G219" s="2">
        <v>25.52</v>
      </c>
      <c r="H219" s="2"/>
      <c r="I219" s="2">
        <v>0</v>
      </c>
      <c r="J219" s="2"/>
      <c r="K219" s="4">
        <v>0</v>
      </c>
      <c r="L219" s="2"/>
      <c r="M219" s="4">
        <v>0</v>
      </c>
      <c r="N219" s="2"/>
      <c r="O219" s="4">
        <v>0</v>
      </c>
      <c r="P219" s="2"/>
      <c r="Q219" s="4">
        <f t="shared" si="9"/>
        <v>0</v>
      </c>
    </row>
    <row r="220" spans="1:31" ht="11.85" customHeight="1" x14ac:dyDescent="0.2">
      <c r="A220" s="3" t="s">
        <v>163</v>
      </c>
      <c r="C220" s="2">
        <v>200</v>
      </c>
      <c r="D220" s="2"/>
      <c r="E220" s="2">
        <v>200</v>
      </c>
      <c r="F220" s="2"/>
      <c r="G220" s="2">
        <v>0</v>
      </c>
      <c r="H220" s="2"/>
      <c r="I220" s="2">
        <v>0</v>
      </c>
      <c r="J220" s="2"/>
      <c r="K220" s="4">
        <v>0</v>
      </c>
      <c r="L220" s="2"/>
      <c r="M220" s="4">
        <v>0</v>
      </c>
      <c r="N220" s="2"/>
      <c r="O220" s="4">
        <v>0</v>
      </c>
      <c r="P220" s="2"/>
      <c r="Q220" s="4">
        <f t="shared" si="9"/>
        <v>0</v>
      </c>
    </row>
    <row r="221" spans="1:31" ht="11.85" customHeight="1" x14ac:dyDescent="0.2">
      <c r="A221" s="3" t="s">
        <v>164</v>
      </c>
      <c r="C221" s="2">
        <v>30</v>
      </c>
      <c r="D221" s="2"/>
      <c r="E221" s="2">
        <v>0</v>
      </c>
      <c r="F221" s="2"/>
      <c r="G221" s="2">
        <v>0</v>
      </c>
      <c r="H221" s="2"/>
      <c r="I221" s="2">
        <v>0</v>
      </c>
      <c r="J221" s="2"/>
      <c r="K221" s="4">
        <v>0</v>
      </c>
      <c r="L221" s="2"/>
      <c r="M221" s="4">
        <v>0</v>
      </c>
      <c r="N221" s="2"/>
      <c r="O221" s="4">
        <v>0</v>
      </c>
      <c r="P221" s="2"/>
      <c r="Q221" s="4">
        <f t="shared" si="9"/>
        <v>0</v>
      </c>
    </row>
    <row r="222" spans="1:31" ht="9" customHeight="1" x14ac:dyDescent="0.2">
      <c r="D222" s="2"/>
      <c r="F222" s="2"/>
      <c r="H222" s="2"/>
      <c r="J222" s="2"/>
      <c r="L222" s="2"/>
      <c r="N222" s="2"/>
      <c r="P222" s="2"/>
    </row>
    <row r="223" spans="1:31" ht="11.85" customHeight="1" x14ac:dyDescent="0.2">
      <c r="A223" s="3" t="s">
        <v>165</v>
      </c>
      <c r="C223" s="2">
        <v>37.520000000000003</v>
      </c>
      <c r="D223" s="2"/>
      <c r="E223" s="2">
        <v>-8.7200000000000006</v>
      </c>
      <c r="F223" s="2"/>
      <c r="G223" s="2">
        <v>-6.58</v>
      </c>
      <c r="H223" s="2"/>
      <c r="I223" s="2">
        <v>0</v>
      </c>
      <c r="J223" s="2"/>
      <c r="K223" s="4">
        <v>0</v>
      </c>
      <c r="L223" s="2"/>
      <c r="M223" s="4">
        <v>0</v>
      </c>
      <c r="N223" s="2"/>
      <c r="O223" s="4">
        <v>0</v>
      </c>
      <c r="P223" s="2"/>
      <c r="Q223" s="4">
        <f>M223+O223</f>
        <v>0</v>
      </c>
      <c r="X223" s="2"/>
    </row>
    <row r="224" spans="1:31" ht="11.85" customHeight="1" x14ac:dyDescent="0.2">
      <c r="A224" s="3" t="s">
        <v>166</v>
      </c>
      <c r="C224" s="2">
        <v>36.54</v>
      </c>
      <c r="D224" s="2"/>
      <c r="E224" s="2">
        <v>-17.09</v>
      </c>
      <c r="F224" s="2"/>
      <c r="G224" s="2">
        <v>-31.97</v>
      </c>
      <c r="H224" s="2"/>
      <c r="I224" s="2">
        <v>0</v>
      </c>
      <c r="J224" s="2"/>
      <c r="K224" s="4">
        <v>0</v>
      </c>
      <c r="L224" s="2"/>
      <c r="M224" s="4">
        <v>0</v>
      </c>
      <c r="N224" s="2"/>
      <c r="O224" s="4">
        <v>0</v>
      </c>
      <c r="P224" s="2"/>
      <c r="Q224" s="4">
        <f>M224+O224</f>
        <v>0</v>
      </c>
      <c r="Y224" s="2"/>
    </row>
    <row r="225" spans="1:24" ht="11.85" customHeight="1" x14ac:dyDescent="0.2">
      <c r="A225" s="3" t="s">
        <v>167</v>
      </c>
      <c r="C225" s="2">
        <v>0</v>
      </c>
      <c r="D225" s="2"/>
      <c r="E225" s="2">
        <v>0</v>
      </c>
      <c r="F225" s="2"/>
      <c r="G225" s="2">
        <v>0</v>
      </c>
      <c r="H225" s="2"/>
      <c r="I225" s="2">
        <v>0</v>
      </c>
      <c r="J225" s="2"/>
      <c r="K225" s="4">
        <v>0</v>
      </c>
      <c r="L225" s="2"/>
      <c r="M225" s="4">
        <v>0</v>
      </c>
      <c r="N225" s="2"/>
      <c r="O225" s="4">
        <v>0</v>
      </c>
      <c r="P225" s="2"/>
      <c r="Q225" s="4">
        <f>M225+O225</f>
        <v>0</v>
      </c>
    </row>
    <row r="226" spans="1:24" ht="11.85" customHeight="1" x14ac:dyDescent="0.2">
      <c r="A226" s="3" t="s">
        <v>168</v>
      </c>
      <c r="C226" s="2">
        <v>-141.09</v>
      </c>
      <c r="D226" s="2"/>
      <c r="E226" s="2">
        <v>43.96</v>
      </c>
      <c r="F226" s="2"/>
      <c r="G226" s="2">
        <v>-1.22</v>
      </c>
      <c r="H226" s="2"/>
      <c r="I226" s="2">
        <v>0</v>
      </c>
      <c r="J226" s="2"/>
      <c r="K226" s="4">
        <v>0</v>
      </c>
      <c r="L226" s="2"/>
      <c r="M226" s="4">
        <v>0</v>
      </c>
      <c r="N226" s="2"/>
      <c r="O226" s="4">
        <v>0</v>
      </c>
      <c r="P226" s="2"/>
      <c r="Q226" s="4">
        <f>M226+O226</f>
        <v>0</v>
      </c>
    </row>
    <row r="227" spans="1:24" ht="11.85" customHeight="1" x14ac:dyDescent="0.2">
      <c r="A227" s="3" t="s">
        <v>169</v>
      </c>
      <c r="C227" s="2">
        <v>0</v>
      </c>
      <c r="D227" s="2"/>
      <c r="E227" s="2">
        <v>0</v>
      </c>
      <c r="F227" s="2"/>
      <c r="G227" s="2">
        <v>0</v>
      </c>
      <c r="H227" s="2"/>
      <c r="I227" s="2">
        <v>0</v>
      </c>
      <c r="J227" s="2"/>
      <c r="K227" s="4">
        <v>0</v>
      </c>
      <c r="L227" s="2"/>
      <c r="M227" s="4">
        <v>0</v>
      </c>
      <c r="N227" s="2"/>
      <c r="O227" s="4">
        <v>0</v>
      </c>
      <c r="P227" s="2"/>
      <c r="Q227" s="4">
        <f>M227+O227</f>
        <v>0</v>
      </c>
    </row>
    <row r="228" spans="1:24" ht="9" customHeight="1" x14ac:dyDescent="0.2">
      <c r="D228" s="2"/>
      <c r="F228" s="2"/>
      <c r="H228" s="2"/>
      <c r="J228" s="2"/>
      <c r="L228" s="2"/>
      <c r="N228" s="2"/>
      <c r="P228" s="2"/>
    </row>
    <row r="229" spans="1:24" ht="11.85" customHeight="1" x14ac:dyDescent="0.2">
      <c r="A229" s="3" t="s">
        <v>170</v>
      </c>
      <c r="C229" s="2">
        <v>0</v>
      </c>
      <c r="D229" s="2"/>
      <c r="E229" s="2">
        <v>0</v>
      </c>
      <c r="F229" s="2"/>
      <c r="G229" s="2">
        <v>0</v>
      </c>
      <c r="H229" s="2"/>
      <c r="I229" s="2">
        <v>0</v>
      </c>
      <c r="J229" s="2"/>
      <c r="K229" s="4">
        <v>0</v>
      </c>
      <c r="L229" s="2"/>
      <c r="M229" s="4">
        <v>0</v>
      </c>
      <c r="N229" s="2"/>
      <c r="O229" s="4">
        <v>0</v>
      </c>
      <c r="P229" s="2"/>
      <c r="Q229" s="4">
        <v>0</v>
      </c>
      <c r="V229" s="2"/>
    </row>
    <row r="230" spans="1:24" ht="11.85" customHeight="1" x14ac:dyDescent="0.2">
      <c r="A230" s="3" t="s">
        <v>171</v>
      </c>
      <c r="C230" s="2">
        <v>0</v>
      </c>
      <c r="D230" s="2"/>
      <c r="E230" s="2">
        <v>12459</v>
      </c>
      <c r="F230" s="2"/>
      <c r="G230" s="2">
        <v>0</v>
      </c>
      <c r="H230" s="2"/>
      <c r="I230" s="2">
        <v>0</v>
      </c>
      <c r="J230" s="2"/>
      <c r="K230" s="4">
        <v>0</v>
      </c>
      <c r="L230" s="2"/>
      <c r="M230" s="4">
        <v>0</v>
      </c>
      <c r="N230" s="2"/>
      <c r="O230" s="4">
        <v>0</v>
      </c>
      <c r="P230" s="2"/>
      <c r="Q230" s="4">
        <f t="shared" ref="Q230:Q237" si="10">M230+O230</f>
        <v>0</v>
      </c>
      <c r="W230" s="2"/>
    </row>
    <row r="231" spans="1:24" ht="11.85" customHeight="1" x14ac:dyDescent="0.2">
      <c r="A231" s="3" t="s">
        <v>172</v>
      </c>
      <c r="C231" s="2">
        <v>0</v>
      </c>
      <c r="D231" s="2"/>
      <c r="E231" s="2">
        <v>4612.7299999999996</v>
      </c>
      <c r="F231" s="2"/>
      <c r="G231" s="2">
        <v>0</v>
      </c>
      <c r="H231" s="2"/>
      <c r="I231" s="2">
        <v>0</v>
      </c>
      <c r="J231" s="2"/>
      <c r="K231" s="4">
        <v>0</v>
      </c>
      <c r="L231" s="2"/>
      <c r="M231" s="4">
        <v>0</v>
      </c>
      <c r="N231" s="2"/>
      <c r="O231" s="4">
        <v>0</v>
      </c>
      <c r="P231" s="2"/>
      <c r="Q231" s="4">
        <f t="shared" si="10"/>
        <v>0</v>
      </c>
      <c r="X231" s="2"/>
    </row>
    <row r="232" spans="1:24" ht="11.85" customHeight="1" x14ac:dyDescent="0.2">
      <c r="A232" s="3" t="s">
        <v>173</v>
      </c>
      <c r="C232" s="2">
        <v>0</v>
      </c>
      <c r="D232" s="2"/>
      <c r="E232" s="2">
        <v>0</v>
      </c>
      <c r="F232" s="2"/>
      <c r="G232" s="2">
        <v>0</v>
      </c>
      <c r="H232" s="2"/>
      <c r="I232" s="2">
        <v>0</v>
      </c>
      <c r="J232" s="2"/>
      <c r="K232" s="4">
        <v>0</v>
      </c>
      <c r="L232" s="2"/>
      <c r="M232" s="4">
        <v>0</v>
      </c>
      <c r="N232" s="2"/>
      <c r="O232" s="4">
        <v>0</v>
      </c>
      <c r="P232" s="2"/>
      <c r="Q232" s="4">
        <f t="shared" si="10"/>
        <v>0</v>
      </c>
      <c r="X232" s="2"/>
    </row>
    <row r="233" spans="1:24" ht="11.85" customHeight="1" x14ac:dyDescent="0.2">
      <c r="A233" s="3" t="s">
        <v>174</v>
      </c>
      <c r="C233" s="2">
        <v>100</v>
      </c>
      <c r="D233" s="2"/>
      <c r="E233" s="2">
        <v>1000</v>
      </c>
      <c r="F233" s="2"/>
      <c r="G233" s="2">
        <v>0</v>
      </c>
      <c r="H233" s="2"/>
      <c r="I233" s="2">
        <v>0</v>
      </c>
      <c r="J233" s="2"/>
      <c r="K233" s="4">
        <v>0</v>
      </c>
      <c r="L233" s="2"/>
      <c r="M233" s="4">
        <v>0</v>
      </c>
      <c r="N233" s="2"/>
      <c r="O233" s="4">
        <v>0</v>
      </c>
      <c r="P233" s="2"/>
      <c r="Q233" s="4">
        <f t="shared" si="10"/>
        <v>0</v>
      </c>
    </row>
    <row r="234" spans="1:24" ht="11.85" customHeight="1" x14ac:dyDescent="0.2">
      <c r="A234" s="3" t="s">
        <v>175</v>
      </c>
      <c r="C234" s="2">
        <v>106.5</v>
      </c>
      <c r="D234" s="2"/>
      <c r="E234" s="2">
        <v>281.55</v>
      </c>
      <c r="F234" s="2"/>
      <c r="G234" s="2">
        <v>0</v>
      </c>
      <c r="H234" s="2"/>
      <c r="I234" s="2">
        <v>0</v>
      </c>
      <c r="J234" s="2"/>
      <c r="K234" s="4">
        <v>0</v>
      </c>
      <c r="L234" s="2"/>
      <c r="M234" s="4">
        <v>0</v>
      </c>
      <c r="N234" s="2"/>
      <c r="O234" s="4">
        <v>0</v>
      </c>
      <c r="P234" s="2"/>
      <c r="Q234" s="4">
        <f t="shared" si="10"/>
        <v>0</v>
      </c>
    </row>
    <row r="235" spans="1:24" ht="11.85" customHeight="1" x14ac:dyDescent="0.2">
      <c r="A235" s="3" t="s">
        <v>176</v>
      </c>
      <c r="C235" s="2">
        <v>0</v>
      </c>
      <c r="D235" s="2"/>
      <c r="E235" s="2">
        <v>0</v>
      </c>
      <c r="F235" s="2"/>
      <c r="G235" s="2">
        <v>0</v>
      </c>
      <c r="H235" s="2"/>
      <c r="I235" s="2">
        <v>0</v>
      </c>
      <c r="J235" s="2"/>
      <c r="K235" s="4">
        <v>0</v>
      </c>
      <c r="L235" s="2"/>
      <c r="M235" s="4">
        <v>0</v>
      </c>
      <c r="N235" s="2"/>
      <c r="O235" s="4">
        <v>0</v>
      </c>
      <c r="P235" s="2"/>
      <c r="Q235" s="4">
        <f t="shared" si="10"/>
        <v>0</v>
      </c>
    </row>
    <row r="236" spans="1:24" ht="11.85" customHeight="1" x14ac:dyDescent="0.2">
      <c r="A236" s="3" t="s">
        <v>177</v>
      </c>
      <c r="C236" s="2">
        <v>0</v>
      </c>
      <c r="D236" s="2"/>
      <c r="E236" s="2">
        <v>0</v>
      </c>
      <c r="F236" s="2"/>
      <c r="G236" s="2">
        <v>60000</v>
      </c>
      <c r="H236" s="2"/>
      <c r="I236" s="2">
        <v>0</v>
      </c>
      <c r="J236" s="2"/>
      <c r="K236" s="4">
        <v>0</v>
      </c>
      <c r="L236" s="2"/>
      <c r="M236" s="4">
        <v>0</v>
      </c>
      <c r="N236" s="2"/>
      <c r="O236" s="4">
        <v>0</v>
      </c>
      <c r="P236" s="2"/>
      <c r="Q236" s="4">
        <f t="shared" si="10"/>
        <v>0</v>
      </c>
    </row>
    <row r="237" spans="1:24" ht="11.85" hidden="1" customHeight="1" x14ac:dyDescent="0.2">
      <c r="A237" s="3" t="s">
        <v>178</v>
      </c>
      <c r="C237" s="2">
        <v>0</v>
      </c>
      <c r="D237" s="2"/>
      <c r="E237" s="2">
        <v>0</v>
      </c>
      <c r="F237" s="2"/>
      <c r="G237" s="2">
        <v>0</v>
      </c>
      <c r="H237" s="2"/>
      <c r="I237" s="2">
        <v>0</v>
      </c>
      <c r="J237" s="2"/>
      <c r="K237" s="4">
        <v>0</v>
      </c>
      <c r="L237" s="2"/>
      <c r="M237" s="4">
        <v>0</v>
      </c>
      <c r="N237" s="2"/>
      <c r="O237" s="4">
        <v>0</v>
      </c>
      <c r="P237" s="2"/>
      <c r="Q237" s="4">
        <f t="shared" si="10"/>
        <v>0</v>
      </c>
    </row>
    <row r="238" spans="1:24" ht="9" customHeight="1" x14ac:dyDescent="0.2">
      <c r="D238" s="2"/>
      <c r="F238" s="2"/>
      <c r="H238" s="2"/>
      <c r="J238" s="2"/>
      <c r="L238" s="2"/>
      <c r="N238" s="2"/>
      <c r="P238" s="2"/>
    </row>
    <row r="239" spans="1:24" ht="11.85" customHeight="1" x14ac:dyDescent="0.2">
      <c r="A239" s="3" t="s">
        <v>179</v>
      </c>
      <c r="C239" s="2">
        <v>18.059999999999999</v>
      </c>
      <c r="D239" s="2"/>
      <c r="E239" s="2">
        <v>5906.98</v>
      </c>
      <c r="F239" s="2"/>
      <c r="G239" s="2">
        <v>3926.2</v>
      </c>
      <c r="H239" s="2"/>
      <c r="I239" s="2">
        <v>0</v>
      </c>
      <c r="J239" s="2"/>
      <c r="K239" s="4">
        <v>0</v>
      </c>
      <c r="L239" s="2"/>
      <c r="M239" s="4">
        <v>0</v>
      </c>
      <c r="N239" s="2"/>
      <c r="O239" s="4">
        <v>0</v>
      </c>
      <c r="P239" s="2"/>
      <c r="Q239" s="4">
        <f t="shared" ref="Q239:Q258" si="11">M239+O239</f>
        <v>0</v>
      </c>
      <c r="U239" s="2"/>
    </row>
    <row r="240" spans="1:24" ht="11.85" customHeight="1" x14ac:dyDescent="0.2">
      <c r="A240" s="3" t="s">
        <v>180</v>
      </c>
      <c r="C240" s="2">
        <v>12.18</v>
      </c>
      <c r="D240" s="2"/>
      <c r="E240" s="2">
        <v>2024.32</v>
      </c>
      <c r="F240" s="2"/>
      <c r="G240" s="2">
        <v>80.67</v>
      </c>
      <c r="H240" s="2"/>
      <c r="I240" s="2">
        <v>0</v>
      </c>
      <c r="J240" s="2"/>
      <c r="K240" s="4">
        <f>24000+4410</f>
        <v>28410</v>
      </c>
      <c r="L240" s="2"/>
      <c r="M240" s="4">
        <v>0</v>
      </c>
      <c r="N240" s="2"/>
      <c r="O240" s="4">
        <v>0</v>
      </c>
      <c r="P240" s="2"/>
      <c r="Q240" s="4">
        <f t="shared" si="11"/>
        <v>0</v>
      </c>
      <c r="V240" s="2"/>
    </row>
    <row r="241" spans="1:31" ht="11.85" customHeight="1" x14ac:dyDescent="0.2">
      <c r="A241" s="3" t="s">
        <v>181</v>
      </c>
      <c r="C241" s="2">
        <v>41.85</v>
      </c>
      <c r="D241" s="2"/>
      <c r="E241" s="2">
        <v>0</v>
      </c>
      <c r="F241" s="2"/>
      <c r="G241" s="2">
        <v>0</v>
      </c>
      <c r="H241" s="2"/>
      <c r="I241" s="2">
        <v>0</v>
      </c>
      <c r="J241" s="2"/>
      <c r="K241" s="4">
        <v>0</v>
      </c>
      <c r="L241" s="2"/>
      <c r="M241" s="4">
        <v>0</v>
      </c>
      <c r="N241" s="2"/>
      <c r="O241" s="4">
        <v>0</v>
      </c>
      <c r="P241" s="2"/>
      <c r="Q241" s="4">
        <f t="shared" si="11"/>
        <v>0</v>
      </c>
      <c r="W241" s="2"/>
    </row>
    <row r="242" spans="1:31" ht="11.85" customHeight="1" x14ac:dyDescent="0.2">
      <c r="A242" s="3" t="s">
        <v>182</v>
      </c>
      <c r="C242" s="2">
        <v>200</v>
      </c>
      <c r="D242" s="2"/>
      <c r="E242" s="2">
        <v>300</v>
      </c>
      <c r="F242" s="2"/>
      <c r="G242" s="2">
        <v>0</v>
      </c>
      <c r="H242" s="2"/>
      <c r="I242" s="2">
        <v>0</v>
      </c>
      <c r="J242" s="2"/>
      <c r="K242" s="4">
        <v>0</v>
      </c>
      <c r="L242" s="2"/>
      <c r="M242" s="4">
        <v>0</v>
      </c>
      <c r="N242" s="2"/>
      <c r="O242" s="4">
        <v>0</v>
      </c>
      <c r="P242" s="2"/>
      <c r="Q242" s="4">
        <f t="shared" si="11"/>
        <v>0</v>
      </c>
    </row>
    <row r="243" spans="1:31" ht="11.85" customHeight="1" x14ac:dyDescent="0.2">
      <c r="A243" s="3" t="s">
        <v>183</v>
      </c>
      <c r="C243" s="2">
        <v>0</v>
      </c>
      <c r="D243" s="2"/>
      <c r="E243" s="2">
        <v>461.9</v>
      </c>
      <c r="F243" s="2"/>
      <c r="G243" s="2">
        <v>0</v>
      </c>
      <c r="H243" s="2"/>
      <c r="I243" s="2">
        <v>0</v>
      </c>
      <c r="J243" s="2"/>
      <c r="K243" s="4">
        <v>0</v>
      </c>
      <c r="L243" s="2"/>
      <c r="M243" s="4">
        <v>0</v>
      </c>
      <c r="N243" s="2"/>
      <c r="O243" s="4">
        <v>0</v>
      </c>
      <c r="P243" s="2"/>
      <c r="Q243" s="4">
        <f t="shared" si="11"/>
        <v>0</v>
      </c>
      <c r="X243" s="2"/>
    </row>
    <row r="244" spans="1:31" ht="11.85" customHeight="1" x14ac:dyDescent="0.2">
      <c r="A244" s="3" t="s">
        <v>184</v>
      </c>
      <c r="C244" s="2">
        <v>0</v>
      </c>
      <c r="D244" s="2"/>
      <c r="E244" s="2">
        <v>0</v>
      </c>
      <c r="F244" s="2"/>
      <c r="G244" s="2">
        <v>1715.42</v>
      </c>
      <c r="H244" s="2"/>
      <c r="I244" s="2">
        <v>0</v>
      </c>
      <c r="J244" s="2"/>
      <c r="K244" s="4">
        <v>0</v>
      </c>
      <c r="L244" s="2"/>
      <c r="M244" s="4">
        <v>0</v>
      </c>
      <c r="N244" s="2"/>
      <c r="O244" s="4">
        <v>0</v>
      </c>
      <c r="P244" s="2"/>
      <c r="Q244" s="4">
        <f t="shared" si="11"/>
        <v>0</v>
      </c>
      <c r="Y244" s="2"/>
    </row>
    <row r="245" spans="1:31" ht="11.85" customHeight="1" x14ac:dyDescent="0.2">
      <c r="A245" s="3" t="s">
        <v>185</v>
      </c>
      <c r="C245" s="2">
        <v>0</v>
      </c>
      <c r="D245" s="2"/>
      <c r="E245" s="2">
        <v>1000</v>
      </c>
      <c r="F245" s="2"/>
      <c r="G245" s="2">
        <v>130.69</v>
      </c>
      <c r="H245" s="2"/>
      <c r="I245" s="2">
        <v>0</v>
      </c>
      <c r="J245" s="2"/>
      <c r="K245" s="4">
        <v>0</v>
      </c>
      <c r="L245" s="2"/>
      <c r="M245" s="4">
        <v>0</v>
      </c>
      <c r="N245" s="2"/>
      <c r="O245" s="4">
        <v>0</v>
      </c>
      <c r="P245" s="2"/>
      <c r="Q245" s="4">
        <f t="shared" si="11"/>
        <v>0</v>
      </c>
      <c r="Z245" s="2"/>
    </row>
    <row r="246" spans="1:31" ht="11.85" customHeight="1" x14ac:dyDescent="0.2">
      <c r="A246" s="3" t="s">
        <v>186</v>
      </c>
      <c r="C246" s="2">
        <v>3349</v>
      </c>
      <c r="D246" s="2"/>
      <c r="E246" s="2">
        <v>3425</v>
      </c>
      <c r="F246" s="2"/>
      <c r="G246" s="2">
        <v>45672.07</v>
      </c>
      <c r="H246" s="2"/>
      <c r="I246" s="2">
        <v>42000</v>
      </c>
      <c r="J246" s="2"/>
      <c r="K246" s="4">
        <v>42000</v>
      </c>
      <c r="L246" s="2"/>
      <c r="M246" s="4">
        <v>42000</v>
      </c>
      <c r="N246" s="2"/>
      <c r="O246" s="4">
        <v>0</v>
      </c>
      <c r="P246" s="2"/>
      <c r="Q246" s="4">
        <f t="shared" si="11"/>
        <v>42000</v>
      </c>
      <c r="AA246" s="2"/>
    </row>
    <row r="247" spans="1:31" ht="11.85" customHeight="1" x14ac:dyDescent="0.2">
      <c r="A247" s="3" t="s">
        <v>187</v>
      </c>
      <c r="C247" s="2">
        <v>0</v>
      </c>
      <c r="D247" s="2"/>
      <c r="E247" s="2">
        <v>0</v>
      </c>
      <c r="F247" s="2"/>
      <c r="G247" s="2">
        <v>124.13</v>
      </c>
      <c r="H247" s="2"/>
      <c r="I247" s="2">
        <v>0</v>
      </c>
      <c r="J247" s="2"/>
      <c r="K247" s="4">
        <v>0</v>
      </c>
      <c r="L247" s="2"/>
      <c r="M247" s="4">
        <v>0</v>
      </c>
      <c r="N247" s="2"/>
      <c r="O247" s="4">
        <v>0</v>
      </c>
      <c r="P247" s="2"/>
      <c r="Q247" s="4">
        <f t="shared" si="11"/>
        <v>0</v>
      </c>
      <c r="AC247" s="2"/>
    </row>
    <row r="248" spans="1:31" ht="11.85" customHeight="1" x14ac:dyDescent="0.2">
      <c r="A248" s="3" t="s">
        <v>188</v>
      </c>
      <c r="C248" s="2">
        <v>0</v>
      </c>
      <c r="D248" s="2"/>
      <c r="E248" s="2">
        <v>0</v>
      </c>
      <c r="F248" s="2"/>
      <c r="G248" s="2">
        <v>0</v>
      </c>
      <c r="H248" s="2"/>
      <c r="I248" s="2">
        <v>0</v>
      </c>
      <c r="J248" s="2"/>
      <c r="K248" s="4">
        <v>0</v>
      </c>
      <c r="L248" s="2"/>
      <c r="M248" s="4">
        <v>0</v>
      </c>
      <c r="N248" s="2"/>
      <c r="O248" s="4">
        <v>0</v>
      </c>
      <c r="P248" s="2"/>
      <c r="Q248" s="4">
        <f t="shared" si="11"/>
        <v>0</v>
      </c>
      <c r="AC248" s="2"/>
    </row>
    <row r="249" spans="1:31" ht="11.85" customHeight="1" x14ac:dyDescent="0.2">
      <c r="A249" s="3" t="s">
        <v>189</v>
      </c>
      <c r="C249" s="2">
        <v>1557.96</v>
      </c>
      <c r="D249" s="2"/>
      <c r="E249" s="2">
        <v>15661.45</v>
      </c>
      <c r="F249" s="2"/>
      <c r="G249" s="2">
        <v>479.9</v>
      </c>
      <c r="H249" s="2"/>
      <c r="I249" s="2">
        <v>0</v>
      </c>
      <c r="J249" s="2"/>
      <c r="K249" s="4">
        <v>0</v>
      </c>
      <c r="L249" s="2"/>
      <c r="M249" s="4">
        <v>0</v>
      </c>
      <c r="N249" s="2"/>
      <c r="O249" s="4">
        <v>0</v>
      </c>
      <c r="P249" s="2"/>
      <c r="Q249" s="4">
        <f t="shared" si="11"/>
        <v>0</v>
      </c>
      <c r="AE249" s="2"/>
    </row>
    <row r="250" spans="1:31" ht="11.85" customHeight="1" x14ac:dyDescent="0.2">
      <c r="A250" s="3" t="s">
        <v>190</v>
      </c>
      <c r="C250" s="2">
        <v>0</v>
      </c>
      <c r="D250" s="2"/>
      <c r="E250" s="2">
        <v>0</v>
      </c>
      <c r="F250" s="2"/>
      <c r="G250" s="2">
        <v>0</v>
      </c>
      <c r="H250" s="2"/>
      <c r="I250" s="2">
        <v>0</v>
      </c>
      <c r="J250" s="2"/>
      <c r="K250" s="4">
        <v>0</v>
      </c>
      <c r="L250" s="2"/>
      <c r="M250" s="4">
        <v>0</v>
      </c>
      <c r="N250" s="2"/>
      <c r="O250" s="4">
        <v>0</v>
      </c>
      <c r="P250" s="2"/>
      <c r="Q250" s="4">
        <f t="shared" si="11"/>
        <v>0</v>
      </c>
      <c r="AE250" s="2"/>
    </row>
    <row r="251" spans="1:31" ht="11.85" customHeight="1" x14ac:dyDescent="0.2">
      <c r="A251" s="3" t="s">
        <v>191</v>
      </c>
      <c r="C251" s="2">
        <v>218.19</v>
      </c>
      <c r="D251" s="2"/>
      <c r="E251" s="2">
        <v>0</v>
      </c>
      <c r="F251" s="2"/>
      <c r="G251" s="2">
        <v>0</v>
      </c>
      <c r="H251" s="2"/>
      <c r="I251" s="2">
        <v>0</v>
      </c>
      <c r="J251" s="2"/>
      <c r="K251" s="4">
        <v>0</v>
      </c>
      <c r="L251" s="2"/>
      <c r="M251" s="4">
        <v>0</v>
      </c>
      <c r="N251" s="2"/>
      <c r="O251" s="4">
        <v>0</v>
      </c>
      <c r="P251" s="2"/>
      <c r="Q251" s="4">
        <f t="shared" si="11"/>
        <v>0</v>
      </c>
    </row>
    <row r="252" spans="1:31" ht="11.85" customHeight="1" x14ac:dyDescent="0.2">
      <c r="A252" s="3" t="s">
        <v>192</v>
      </c>
      <c r="C252" s="2">
        <v>102.3</v>
      </c>
      <c r="D252" s="2"/>
      <c r="E252" s="2">
        <v>0</v>
      </c>
      <c r="F252" s="2"/>
      <c r="G252" s="2">
        <v>0</v>
      </c>
      <c r="H252" s="2"/>
      <c r="I252" s="2">
        <v>0</v>
      </c>
      <c r="J252" s="2"/>
      <c r="K252" s="4">
        <v>0</v>
      </c>
      <c r="L252" s="2"/>
      <c r="M252" s="4">
        <v>0</v>
      </c>
      <c r="N252" s="2"/>
      <c r="O252" s="4">
        <v>0</v>
      </c>
      <c r="P252" s="2"/>
      <c r="Q252" s="4">
        <f t="shared" si="11"/>
        <v>0</v>
      </c>
    </row>
    <row r="253" spans="1:31" ht="11.85" customHeight="1" x14ac:dyDescent="0.2">
      <c r="A253" s="3" t="s">
        <v>193</v>
      </c>
      <c r="C253" s="2">
        <v>0</v>
      </c>
      <c r="D253" s="2"/>
      <c r="E253" s="2">
        <v>0</v>
      </c>
      <c r="F253" s="2"/>
      <c r="G253" s="2">
        <v>0</v>
      </c>
      <c r="H253" s="2"/>
      <c r="I253" s="2">
        <v>0</v>
      </c>
      <c r="J253" s="2"/>
      <c r="K253" s="4">
        <v>0</v>
      </c>
      <c r="L253" s="2"/>
      <c r="M253" s="4">
        <v>0</v>
      </c>
      <c r="N253" s="2"/>
      <c r="O253" s="4">
        <v>0</v>
      </c>
      <c r="P253" s="2"/>
      <c r="Q253" s="4">
        <f t="shared" si="11"/>
        <v>0</v>
      </c>
    </row>
    <row r="254" spans="1:31" ht="11.85" customHeight="1" x14ac:dyDescent="0.2">
      <c r="A254" s="3" t="s">
        <v>194</v>
      </c>
      <c r="C254" s="2">
        <v>0</v>
      </c>
      <c r="D254" s="2"/>
      <c r="E254" s="2">
        <v>0</v>
      </c>
      <c r="F254" s="2"/>
      <c r="G254" s="2">
        <v>0</v>
      </c>
      <c r="H254" s="2"/>
      <c r="I254" s="2">
        <v>0</v>
      </c>
      <c r="J254" s="2"/>
      <c r="K254" s="4">
        <v>0</v>
      </c>
      <c r="L254" s="2"/>
      <c r="M254" s="4">
        <v>0</v>
      </c>
      <c r="N254" s="2"/>
      <c r="O254" s="4">
        <v>0</v>
      </c>
      <c r="P254" s="2"/>
      <c r="Q254" s="4">
        <f t="shared" si="11"/>
        <v>0</v>
      </c>
    </row>
    <row r="255" spans="1:31" ht="11.85" customHeight="1" x14ac:dyDescent="0.2">
      <c r="A255" s="3" t="s">
        <v>195</v>
      </c>
      <c r="C255" s="2">
        <v>38106.69</v>
      </c>
      <c r="D255" s="2"/>
      <c r="E255" s="2">
        <v>0</v>
      </c>
      <c r="F255" s="2"/>
      <c r="G255" s="2">
        <v>1237.74</v>
      </c>
      <c r="H255" s="2"/>
      <c r="I255" s="2">
        <v>0</v>
      </c>
      <c r="J255" s="2"/>
      <c r="K255" s="4">
        <v>0</v>
      </c>
      <c r="L255" s="2"/>
      <c r="M255" s="4">
        <v>0</v>
      </c>
      <c r="N255" s="2"/>
      <c r="O255" s="4">
        <v>0</v>
      </c>
      <c r="P255" s="2"/>
      <c r="Q255" s="4">
        <f t="shared" si="11"/>
        <v>0</v>
      </c>
    </row>
    <row r="256" spans="1:31" ht="11.85" customHeight="1" x14ac:dyDescent="0.2">
      <c r="A256" s="3" t="s">
        <v>196</v>
      </c>
      <c r="C256" s="2">
        <v>0</v>
      </c>
      <c r="D256" s="2"/>
      <c r="E256" s="2">
        <v>0</v>
      </c>
      <c r="F256" s="2"/>
      <c r="G256" s="2">
        <v>12735.49</v>
      </c>
      <c r="H256" s="2"/>
      <c r="I256" s="2">
        <v>0</v>
      </c>
      <c r="J256" s="2"/>
      <c r="K256" s="4">
        <v>0</v>
      </c>
      <c r="L256" s="2"/>
      <c r="M256" s="4">
        <v>0</v>
      </c>
      <c r="N256" s="2"/>
      <c r="O256" s="4">
        <v>0</v>
      </c>
      <c r="P256" s="2"/>
      <c r="Q256" s="4">
        <f t="shared" si="11"/>
        <v>0</v>
      </c>
    </row>
    <row r="257" spans="1:25" ht="11.85" customHeight="1" x14ac:dyDescent="0.2">
      <c r="A257" s="3" t="s">
        <v>197</v>
      </c>
      <c r="C257" s="2">
        <v>6030.58</v>
      </c>
      <c r="D257" s="2"/>
      <c r="E257" s="2">
        <v>86.46</v>
      </c>
      <c r="F257" s="2"/>
      <c r="G257" s="2">
        <v>3343.15</v>
      </c>
      <c r="H257" s="2"/>
      <c r="I257" s="2">
        <v>0</v>
      </c>
      <c r="J257" s="2"/>
      <c r="K257" s="4">
        <v>0</v>
      </c>
      <c r="L257" s="2"/>
      <c r="M257" s="4">
        <v>0</v>
      </c>
      <c r="N257" s="2"/>
      <c r="O257" s="4">
        <v>0</v>
      </c>
      <c r="P257" s="2"/>
      <c r="Q257" s="4">
        <f t="shared" si="11"/>
        <v>0</v>
      </c>
    </row>
    <row r="258" spans="1:25" ht="11.85" customHeight="1" x14ac:dyDescent="0.2">
      <c r="A258" s="3" t="s">
        <v>198</v>
      </c>
      <c r="C258" s="2">
        <v>154.55000000000001</v>
      </c>
      <c r="D258" s="2"/>
      <c r="E258" s="2">
        <v>0</v>
      </c>
      <c r="F258" s="2"/>
      <c r="G258" s="2">
        <v>7594</v>
      </c>
      <c r="H258" s="2"/>
      <c r="I258" s="2">
        <v>0</v>
      </c>
      <c r="J258" s="2"/>
      <c r="K258" s="4">
        <v>2252</v>
      </c>
      <c r="L258" s="2"/>
      <c r="M258" s="4">
        <v>0</v>
      </c>
      <c r="N258" s="2"/>
      <c r="O258" s="4">
        <v>0</v>
      </c>
      <c r="P258" s="2"/>
      <c r="Q258" s="4">
        <f t="shared" si="11"/>
        <v>0</v>
      </c>
    </row>
    <row r="259" spans="1:25" ht="11.85" customHeight="1" x14ac:dyDescent="0.2">
      <c r="D259" s="2"/>
      <c r="F259" s="2"/>
      <c r="H259" s="2"/>
      <c r="J259" s="2"/>
      <c r="L259" s="2"/>
      <c r="N259" s="2"/>
      <c r="P259" s="2"/>
    </row>
    <row r="260" spans="1:25" ht="11.85" customHeight="1" x14ac:dyDescent="0.2">
      <c r="A260" s="3" t="s">
        <v>199</v>
      </c>
      <c r="C260" s="2">
        <v>0</v>
      </c>
      <c r="D260" s="2"/>
      <c r="E260" s="2">
        <v>30</v>
      </c>
      <c r="F260" s="2"/>
      <c r="G260" s="2">
        <v>0</v>
      </c>
      <c r="H260" s="2"/>
      <c r="I260" s="2">
        <v>0</v>
      </c>
      <c r="J260" s="2"/>
      <c r="K260" s="4">
        <v>0</v>
      </c>
      <c r="L260" s="2"/>
      <c r="M260" s="4">
        <v>0</v>
      </c>
      <c r="N260" s="2"/>
      <c r="O260" s="4">
        <v>0</v>
      </c>
      <c r="P260" s="2"/>
      <c r="Q260" s="4">
        <f t="shared" ref="Q260:Q268" si="12">M260+O260</f>
        <v>0</v>
      </c>
      <c r="V260" s="2"/>
    </row>
    <row r="261" spans="1:25" ht="11.85" customHeight="1" x14ac:dyDescent="0.2">
      <c r="A261" s="3" t="s">
        <v>200</v>
      </c>
      <c r="C261" s="2">
        <v>9.5</v>
      </c>
      <c r="D261" s="2"/>
      <c r="E261" s="2">
        <v>0</v>
      </c>
      <c r="F261" s="2"/>
      <c r="G261" s="2">
        <v>0</v>
      </c>
      <c r="H261" s="2"/>
      <c r="I261" s="2">
        <v>0</v>
      </c>
      <c r="J261" s="2"/>
      <c r="K261" s="4">
        <v>0</v>
      </c>
      <c r="L261" s="2"/>
      <c r="M261" s="4">
        <v>0</v>
      </c>
      <c r="N261" s="2"/>
      <c r="O261" s="4">
        <v>0</v>
      </c>
      <c r="P261" s="2"/>
      <c r="Q261" s="4">
        <f t="shared" si="12"/>
        <v>0</v>
      </c>
      <c r="W261" s="2"/>
    </row>
    <row r="262" spans="1:25" ht="11.85" customHeight="1" x14ac:dyDescent="0.2">
      <c r="A262" s="3" t="s">
        <v>201</v>
      </c>
      <c r="C262" s="2">
        <v>65</v>
      </c>
      <c r="D262" s="2"/>
      <c r="E262" s="2">
        <v>65</v>
      </c>
      <c r="F262" s="2"/>
      <c r="G262" s="2">
        <v>0</v>
      </c>
      <c r="H262" s="2"/>
      <c r="I262" s="2">
        <v>0</v>
      </c>
      <c r="J262" s="2"/>
      <c r="K262" s="4">
        <v>0</v>
      </c>
      <c r="L262" s="2"/>
      <c r="M262" s="4">
        <v>0</v>
      </c>
      <c r="N262" s="2"/>
      <c r="O262" s="4">
        <v>0</v>
      </c>
      <c r="P262" s="2"/>
      <c r="Q262" s="4">
        <f t="shared" si="12"/>
        <v>0</v>
      </c>
      <c r="X262" s="2"/>
    </row>
    <row r="263" spans="1:25" ht="11.85" customHeight="1" x14ac:dyDescent="0.2">
      <c r="A263" s="3" t="s">
        <v>202</v>
      </c>
      <c r="C263" s="2">
        <v>0</v>
      </c>
      <c r="D263" s="2"/>
      <c r="E263" s="2">
        <v>0</v>
      </c>
      <c r="F263" s="2"/>
      <c r="G263" s="2">
        <v>0</v>
      </c>
      <c r="H263" s="2"/>
      <c r="I263" s="2">
        <v>0</v>
      </c>
      <c r="J263" s="2"/>
      <c r="K263" s="4">
        <v>0</v>
      </c>
      <c r="L263" s="2"/>
      <c r="M263" s="4">
        <v>0</v>
      </c>
      <c r="N263" s="2"/>
      <c r="O263" s="4">
        <v>0</v>
      </c>
      <c r="P263" s="2"/>
      <c r="Q263" s="4">
        <f t="shared" si="12"/>
        <v>0</v>
      </c>
      <c r="Y263" s="2"/>
    </row>
    <row r="264" spans="1:25" ht="11.85" customHeight="1" x14ac:dyDescent="0.2">
      <c r="A264" s="3" t="s">
        <v>203</v>
      </c>
      <c r="C264" s="2">
        <v>0</v>
      </c>
      <c r="D264" s="2"/>
      <c r="E264" s="2">
        <v>0</v>
      </c>
      <c r="F264" s="2"/>
      <c r="G264" s="2">
        <v>0</v>
      </c>
      <c r="H264" s="2"/>
      <c r="I264" s="2">
        <v>0</v>
      </c>
      <c r="J264" s="2"/>
      <c r="K264" s="4">
        <v>0</v>
      </c>
      <c r="L264" s="2"/>
      <c r="M264" s="4">
        <v>0</v>
      </c>
      <c r="N264" s="2"/>
      <c r="O264" s="4">
        <v>0</v>
      </c>
      <c r="P264" s="2"/>
      <c r="Q264" s="4">
        <f t="shared" si="12"/>
        <v>0</v>
      </c>
    </row>
    <row r="265" spans="1:25" ht="11.85" customHeight="1" x14ac:dyDescent="0.2">
      <c r="A265" s="3" t="s">
        <v>204</v>
      </c>
      <c r="C265" s="2">
        <v>0</v>
      </c>
      <c r="D265" s="2"/>
      <c r="E265" s="2">
        <v>85</v>
      </c>
      <c r="F265" s="2"/>
      <c r="G265" s="2">
        <v>0</v>
      </c>
      <c r="H265" s="2"/>
      <c r="J265" s="2"/>
      <c r="K265" s="4">
        <v>0</v>
      </c>
      <c r="L265" s="2"/>
      <c r="M265" s="4">
        <v>0</v>
      </c>
      <c r="N265" s="2"/>
      <c r="O265" s="4">
        <v>0</v>
      </c>
      <c r="P265" s="2"/>
      <c r="Q265" s="4">
        <f>M265+O265</f>
        <v>0</v>
      </c>
    </row>
    <row r="266" spans="1:25" ht="11.85" customHeight="1" x14ac:dyDescent="0.2">
      <c r="A266" s="3" t="s">
        <v>205</v>
      </c>
      <c r="C266" s="2">
        <v>0</v>
      </c>
      <c r="D266" s="2"/>
      <c r="E266" s="2">
        <v>0</v>
      </c>
      <c r="F266" s="2"/>
      <c r="G266" s="2">
        <v>0</v>
      </c>
      <c r="H266" s="2"/>
      <c r="I266" s="2">
        <v>0</v>
      </c>
      <c r="J266" s="2"/>
      <c r="K266" s="4">
        <v>0</v>
      </c>
      <c r="L266" s="2"/>
      <c r="M266" s="4">
        <v>0</v>
      </c>
      <c r="N266" s="2"/>
      <c r="O266" s="4">
        <v>0</v>
      </c>
      <c r="P266" s="2"/>
      <c r="Q266" s="4">
        <f t="shared" si="12"/>
        <v>0</v>
      </c>
    </row>
    <row r="267" spans="1:25" ht="11.85" customHeight="1" x14ac:dyDescent="0.2">
      <c r="A267" s="3" t="s">
        <v>206</v>
      </c>
      <c r="C267" s="2">
        <v>0</v>
      </c>
      <c r="D267" s="2"/>
      <c r="E267" s="2">
        <v>0</v>
      </c>
      <c r="F267" s="2"/>
      <c r="G267" s="2">
        <v>0</v>
      </c>
      <c r="H267" s="2"/>
      <c r="I267" s="2">
        <v>0</v>
      </c>
      <c r="J267" s="2"/>
      <c r="K267" s="4">
        <v>0</v>
      </c>
      <c r="L267" s="2"/>
      <c r="M267" s="4">
        <v>0</v>
      </c>
      <c r="N267" s="2"/>
      <c r="O267" s="4">
        <v>0</v>
      </c>
      <c r="P267" s="2"/>
      <c r="Q267" s="4">
        <f t="shared" si="12"/>
        <v>0</v>
      </c>
    </row>
    <row r="268" spans="1:25" ht="11.85" customHeight="1" x14ac:dyDescent="0.2">
      <c r="A268" s="3" t="s">
        <v>207</v>
      </c>
      <c r="C268" s="2">
        <v>0</v>
      </c>
      <c r="D268" s="2"/>
      <c r="E268" s="2">
        <v>0</v>
      </c>
      <c r="F268" s="2"/>
      <c r="G268" s="2">
        <v>0</v>
      </c>
      <c r="H268" s="2"/>
      <c r="I268" s="2">
        <v>0</v>
      </c>
      <c r="J268" s="2"/>
      <c r="K268" s="4">
        <v>0</v>
      </c>
      <c r="L268" s="2"/>
      <c r="M268" s="4">
        <v>0</v>
      </c>
      <c r="N268" s="2"/>
      <c r="O268" s="4">
        <v>0</v>
      </c>
      <c r="P268" s="2"/>
      <c r="Q268" s="4">
        <f t="shared" si="12"/>
        <v>0</v>
      </c>
    </row>
    <row r="269" spans="1:25" ht="9" customHeight="1" x14ac:dyDescent="0.2">
      <c r="D269" s="2"/>
      <c r="F269" s="2"/>
      <c r="H269" s="2"/>
      <c r="J269" s="2"/>
      <c r="L269" s="2"/>
      <c r="N269" s="2"/>
      <c r="P269" s="2"/>
    </row>
    <row r="270" spans="1:25" ht="11.85" hidden="1" customHeight="1" x14ac:dyDescent="0.2">
      <c r="A270" s="3" t="s">
        <v>208</v>
      </c>
      <c r="C270" s="2">
        <v>0</v>
      </c>
      <c r="D270" s="2"/>
      <c r="E270" s="2">
        <v>0</v>
      </c>
      <c r="F270" s="2"/>
      <c r="G270" s="2">
        <v>0</v>
      </c>
      <c r="H270" s="2"/>
      <c r="I270" s="2">
        <v>0</v>
      </c>
      <c r="J270" s="2"/>
      <c r="K270" s="4">
        <v>0</v>
      </c>
      <c r="L270" s="2"/>
      <c r="M270" s="4">
        <v>0</v>
      </c>
      <c r="N270" s="2"/>
      <c r="O270" s="4">
        <v>0</v>
      </c>
      <c r="P270" s="2"/>
      <c r="Q270" s="4">
        <f t="shared" ref="Q270:Q275" si="13">M270+O270</f>
        <v>0</v>
      </c>
      <c r="U270" s="2"/>
    </row>
    <row r="271" spans="1:25" ht="11.85" customHeight="1" x14ac:dyDescent="0.2">
      <c r="A271" s="3" t="s">
        <v>209</v>
      </c>
      <c r="C271" s="2">
        <v>322</v>
      </c>
      <c r="D271" s="2"/>
      <c r="E271" s="2">
        <v>369</v>
      </c>
      <c r="F271" s="2"/>
      <c r="G271" s="2">
        <v>116</v>
      </c>
      <c r="H271" s="2"/>
      <c r="I271" s="2">
        <v>300</v>
      </c>
      <c r="J271" s="2"/>
      <c r="K271" s="4">
        <v>300</v>
      </c>
      <c r="L271" s="2"/>
      <c r="M271" s="4">
        <v>300</v>
      </c>
      <c r="N271" s="2"/>
      <c r="O271" s="4">
        <v>0</v>
      </c>
      <c r="P271" s="2"/>
      <c r="Q271" s="4">
        <f t="shared" si="13"/>
        <v>300</v>
      </c>
      <c r="V271" s="2"/>
    </row>
    <row r="272" spans="1:25" ht="11.85" hidden="1" customHeight="1" x14ac:dyDescent="0.2">
      <c r="A272" s="3" t="s">
        <v>210</v>
      </c>
      <c r="C272" s="2">
        <v>0</v>
      </c>
      <c r="D272" s="2"/>
      <c r="E272" s="2">
        <v>0</v>
      </c>
      <c r="F272" s="2"/>
      <c r="G272" s="2">
        <v>0</v>
      </c>
      <c r="H272" s="2"/>
      <c r="I272" s="2">
        <v>0</v>
      </c>
      <c r="J272" s="2"/>
      <c r="K272" s="4">
        <v>0</v>
      </c>
      <c r="L272" s="2"/>
      <c r="M272" s="4">
        <v>0</v>
      </c>
      <c r="N272" s="2"/>
      <c r="O272" s="4">
        <v>0</v>
      </c>
      <c r="P272" s="2"/>
      <c r="Q272" s="4">
        <f t="shared" si="13"/>
        <v>0</v>
      </c>
      <c r="X272" s="2"/>
    </row>
    <row r="273" spans="1:25" ht="11.85" customHeight="1" x14ac:dyDescent="0.2">
      <c r="A273" s="3" t="s">
        <v>211</v>
      </c>
      <c r="C273" s="2">
        <v>526.64</v>
      </c>
      <c r="D273" s="2"/>
      <c r="E273" s="2">
        <v>305.44</v>
      </c>
      <c r="F273" s="2"/>
      <c r="G273" s="2">
        <v>308.31</v>
      </c>
      <c r="H273" s="2"/>
      <c r="I273" s="2">
        <v>500</v>
      </c>
      <c r="J273" s="2"/>
      <c r="K273" s="4">
        <v>500</v>
      </c>
      <c r="L273" s="2"/>
      <c r="M273" s="4">
        <v>500</v>
      </c>
      <c r="N273" s="2"/>
      <c r="O273" s="4">
        <v>0</v>
      </c>
      <c r="P273" s="2"/>
      <c r="Q273" s="4">
        <f t="shared" si="13"/>
        <v>500</v>
      </c>
      <c r="Y273" s="2"/>
    </row>
    <row r="274" spans="1:25" ht="11.85" customHeight="1" x14ac:dyDescent="0.2">
      <c r="A274" s="3" t="s">
        <v>212</v>
      </c>
      <c r="C274" s="2">
        <v>1763.96</v>
      </c>
      <c r="D274" s="2"/>
      <c r="E274" s="2">
        <v>559.5</v>
      </c>
      <c r="F274" s="2"/>
      <c r="G274" s="2">
        <v>4335</v>
      </c>
      <c r="H274" s="2"/>
      <c r="I274" s="2">
        <v>1000</v>
      </c>
      <c r="J274" s="2"/>
      <c r="K274" s="4">
        <v>1000</v>
      </c>
      <c r="L274" s="2"/>
      <c r="M274" s="4">
        <v>2000</v>
      </c>
      <c r="N274" s="2"/>
      <c r="O274" s="4">
        <v>0</v>
      </c>
      <c r="P274" s="2"/>
      <c r="Q274" s="4">
        <f t="shared" si="13"/>
        <v>2000</v>
      </c>
    </row>
    <row r="275" spans="1:25" ht="11.85" hidden="1" customHeight="1" x14ac:dyDescent="0.2">
      <c r="A275" s="3" t="s">
        <v>213</v>
      </c>
      <c r="C275" s="2">
        <v>0</v>
      </c>
      <c r="D275" s="2"/>
      <c r="E275" s="2">
        <v>0</v>
      </c>
      <c r="F275" s="2"/>
      <c r="G275" s="2">
        <v>0</v>
      </c>
      <c r="H275" s="2"/>
      <c r="I275" s="2">
        <v>0</v>
      </c>
      <c r="J275" s="2"/>
      <c r="K275" s="4">
        <v>0</v>
      </c>
      <c r="L275" s="2"/>
      <c r="M275" s="4">
        <v>0</v>
      </c>
      <c r="N275" s="2"/>
      <c r="O275" s="4">
        <v>0</v>
      </c>
      <c r="P275" s="2"/>
      <c r="Q275" s="4">
        <f t="shared" si="13"/>
        <v>0</v>
      </c>
    </row>
    <row r="276" spans="1:25" ht="11.85" customHeight="1" x14ac:dyDescent="0.2">
      <c r="D276" s="2"/>
      <c r="F276" s="2"/>
      <c r="H276" s="2"/>
      <c r="J276" s="2"/>
      <c r="L276" s="2"/>
      <c r="N276" s="2"/>
      <c r="P276" s="2"/>
    </row>
    <row r="277" spans="1:25" ht="11.85" customHeight="1" x14ac:dyDescent="0.2">
      <c r="D277" s="2"/>
      <c r="F277" s="2"/>
      <c r="H277" s="2"/>
      <c r="J277" s="2"/>
      <c r="L277" s="2"/>
      <c r="N277" s="2"/>
      <c r="P277" s="2"/>
    </row>
    <row r="278" spans="1:25" ht="11.85" customHeight="1" x14ac:dyDescent="0.2">
      <c r="A278" s="1"/>
      <c r="B278" s="1"/>
      <c r="E278" s="2" t="str">
        <f>$E$1</f>
        <v>CITY OF BRADY</v>
      </c>
    </row>
    <row r="279" spans="1:25" ht="11.85" customHeight="1" x14ac:dyDescent="0.2">
      <c r="E279" s="2" t="str">
        <f>$E$2</f>
        <v>BUDGET REPORT</v>
      </c>
    </row>
    <row r="280" spans="1:25" ht="11.85" customHeight="1" x14ac:dyDescent="0.2">
      <c r="E280" s="2" t="str">
        <f>$E$3</f>
        <v>FISCAL YEAR 2022 - 2023</v>
      </c>
    </row>
    <row r="281" spans="1:25" ht="11.85" customHeight="1" x14ac:dyDescent="0.2">
      <c r="A281" s="3" t="s">
        <v>3</v>
      </c>
    </row>
    <row r="282" spans="1:25" ht="11.85" customHeight="1" x14ac:dyDescent="0.2"/>
    <row r="283" spans="1:25" ht="11.85" customHeight="1" x14ac:dyDescent="0.2">
      <c r="I283" s="49" t="str">
        <f>+I6</f>
        <v>(----- 2021-2022 ------)</v>
      </c>
      <c r="J283" s="49"/>
      <c r="K283" s="49"/>
      <c r="L283" s="6"/>
      <c r="M283" s="49" t="str">
        <f>$M$6</f>
        <v>2022-2023</v>
      </c>
      <c r="N283" s="49"/>
      <c r="O283" s="49"/>
      <c r="P283" s="49"/>
      <c r="Q283" s="49"/>
    </row>
    <row r="284" spans="1:25" ht="11.85" customHeight="1" x14ac:dyDescent="0.2">
      <c r="C284" s="7" t="str">
        <f>$C$7</f>
        <v>2018-2019</v>
      </c>
      <c r="D284" s="6"/>
      <c r="E284" s="7" t="str">
        <f>$E$7</f>
        <v>2019-2020</v>
      </c>
      <c r="F284" s="6"/>
      <c r="G284" s="7" t="str">
        <f>$G$7</f>
        <v>2020-2021</v>
      </c>
      <c r="H284" s="6"/>
      <c r="I284" s="7" t="s">
        <v>9</v>
      </c>
      <c r="J284" s="6"/>
      <c r="K284" s="8" t="str">
        <f>+$K$7</f>
        <v>PROJECTED</v>
      </c>
      <c r="L284" s="6"/>
      <c r="M284" s="8" t="str">
        <f>$M$7</f>
        <v>2022-2023</v>
      </c>
      <c r="N284" s="6"/>
      <c r="O284" s="8" t="str">
        <f>$O$7</f>
        <v>2022-2023</v>
      </c>
      <c r="P284" s="6"/>
      <c r="Q284" s="8" t="str">
        <f>$Q$7</f>
        <v xml:space="preserve">APPROVED </v>
      </c>
    </row>
    <row r="285" spans="1:25" ht="11.85" customHeight="1" x14ac:dyDescent="0.2">
      <c r="A285" s="9"/>
      <c r="C285" s="10" t="s">
        <v>12</v>
      </c>
      <c r="D285" s="6"/>
      <c r="E285" s="10" t="s">
        <v>12</v>
      </c>
      <c r="F285" s="6"/>
      <c r="G285" s="10" t="s">
        <v>12</v>
      </c>
      <c r="H285" s="6"/>
      <c r="I285" s="10" t="s">
        <v>13</v>
      </c>
      <c r="J285" s="6"/>
      <c r="K285" s="11" t="s">
        <v>13</v>
      </c>
      <c r="L285" s="6"/>
      <c r="M285" s="11" t="str">
        <f>$M$8</f>
        <v>BASE</v>
      </c>
      <c r="N285" s="6"/>
      <c r="O285" s="11" t="str">
        <f>$O$8</f>
        <v>SUPPLEMENTAL</v>
      </c>
      <c r="P285" s="6"/>
      <c r="Q285" s="11" t="str">
        <f>$Q$8</f>
        <v>BUDGET</v>
      </c>
    </row>
    <row r="286" spans="1:25" ht="11.85" customHeight="1" x14ac:dyDescent="0.2">
      <c r="D286" s="2"/>
      <c r="F286" s="2"/>
      <c r="H286" s="2"/>
      <c r="J286" s="2"/>
      <c r="L286" s="2"/>
      <c r="N286" s="2"/>
      <c r="P286" s="2"/>
    </row>
    <row r="287" spans="1:25" ht="11.85" hidden="1" customHeight="1" x14ac:dyDescent="0.2">
      <c r="A287" s="3" t="s">
        <v>214</v>
      </c>
      <c r="C287" s="2">
        <v>0</v>
      </c>
      <c r="D287" s="2"/>
      <c r="E287" s="2">
        <v>0</v>
      </c>
      <c r="F287" s="2"/>
      <c r="G287" s="2">
        <v>0</v>
      </c>
      <c r="H287" s="2"/>
      <c r="I287" s="2">
        <v>0</v>
      </c>
      <c r="J287" s="2"/>
      <c r="K287" s="4">
        <v>0</v>
      </c>
      <c r="L287" s="2"/>
      <c r="M287" s="4">
        <v>0</v>
      </c>
      <c r="N287" s="2"/>
      <c r="O287" s="4">
        <v>0</v>
      </c>
      <c r="P287" s="2"/>
      <c r="Q287" s="4">
        <v>0</v>
      </c>
    </row>
    <row r="288" spans="1:25" ht="11.85" hidden="1" customHeight="1" x14ac:dyDescent="0.2">
      <c r="A288" s="3" t="s">
        <v>215</v>
      </c>
      <c r="C288" s="2">
        <v>0</v>
      </c>
      <c r="D288" s="2"/>
      <c r="E288" s="2">
        <v>0</v>
      </c>
      <c r="F288" s="2"/>
      <c r="H288" s="2"/>
      <c r="I288" s="2">
        <v>0</v>
      </c>
      <c r="J288" s="2"/>
      <c r="K288" s="4">
        <v>0</v>
      </c>
      <c r="L288" s="2"/>
      <c r="M288" s="4">
        <v>0</v>
      </c>
      <c r="N288" s="2"/>
      <c r="O288" s="4">
        <v>0</v>
      </c>
      <c r="P288" s="2"/>
      <c r="Q288" s="4">
        <f>M288+O288</f>
        <v>0</v>
      </c>
    </row>
    <row r="289" spans="1:23" ht="11.85" hidden="1" customHeight="1" x14ac:dyDescent="0.2">
      <c r="A289" s="3" t="s">
        <v>216</v>
      </c>
      <c r="C289" s="2">
        <v>0</v>
      </c>
      <c r="D289" s="2"/>
      <c r="E289" s="2">
        <v>0</v>
      </c>
      <c r="F289" s="2"/>
      <c r="H289" s="2"/>
      <c r="I289" s="2">
        <v>0</v>
      </c>
      <c r="J289" s="2"/>
      <c r="K289" s="4">
        <v>0</v>
      </c>
      <c r="L289" s="2"/>
      <c r="M289" s="4">
        <v>0</v>
      </c>
      <c r="N289" s="2"/>
      <c r="O289" s="4">
        <v>0</v>
      </c>
      <c r="P289" s="2"/>
      <c r="Q289" s="4">
        <f>M289+O289</f>
        <v>0</v>
      </c>
    </row>
    <row r="290" spans="1:23" ht="11.85" hidden="1" customHeight="1" x14ac:dyDescent="0.2">
      <c r="A290" s="3" t="s">
        <v>217</v>
      </c>
      <c r="C290" s="2">
        <v>0</v>
      </c>
      <c r="D290" s="2"/>
      <c r="E290" s="2">
        <v>0</v>
      </c>
      <c r="F290" s="2"/>
      <c r="H290" s="2"/>
      <c r="I290" s="2">
        <v>0</v>
      </c>
      <c r="J290" s="2"/>
      <c r="K290" s="4">
        <v>0</v>
      </c>
      <c r="L290" s="2"/>
      <c r="M290" s="4">
        <v>0</v>
      </c>
      <c r="N290" s="2"/>
      <c r="O290" s="4">
        <v>0</v>
      </c>
      <c r="P290" s="2"/>
      <c r="Q290" s="4">
        <v>0</v>
      </c>
    </row>
    <row r="291" spans="1:23" ht="11.85" hidden="1" customHeight="1" x14ac:dyDescent="0.2">
      <c r="A291" s="3" t="s">
        <v>218</v>
      </c>
      <c r="C291" s="2">
        <v>0</v>
      </c>
      <c r="D291" s="2"/>
      <c r="E291" s="2">
        <v>0</v>
      </c>
      <c r="F291" s="2"/>
      <c r="H291" s="2"/>
      <c r="I291" s="2">
        <v>0</v>
      </c>
      <c r="J291" s="2"/>
      <c r="K291" s="4">
        <v>0</v>
      </c>
      <c r="L291" s="2"/>
      <c r="M291" s="4">
        <v>0</v>
      </c>
      <c r="N291" s="2"/>
      <c r="O291" s="4">
        <v>0</v>
      </c>
      <c r="P291" s="2"/>
      <c r="Q291" s="4">
        <v>0</v>
      </c>
    </row>
    <row r="292" spans="1:23" ht="11.85" hidden="1" customHeight="1" x14ac:dyDescent="0.2">
      <c r="A292" s="3" t="s">
        <v>219</v>
      </c>
      <c r="C292" s="2">
        <v>0</v>
      </c>
      <c r="D292" s="2"/>
      <c r="E292" s="2">
        <v>0</v>
      </c>
      <c r="F292" s="2"/>
      <c r="H292" s="2"/>
      <c r="I292" s="2">
        <v>0</v>
      </c>
      <c r="J292" s="2"/>
      <c r="K292" s="4">
        <v>0</v>
      </c>
      <c r="L292" s="2"/>
      <c r="M292" s="4">
        <v>0</v>
      </c>
      <c r="N292" s="2"/>
      <c r="O292" s="4">
        <v>0</v>
      </c>
      <c r="P292" s="2"/>
      <c r="Q292" s="4">
        <v>0</v>
      </c>
    </row>
    <row r="293" spans="1:23" ht="11.85" hidden="1" customHeight="1" x14ac:dyDescent="0.2">
      <c r="A293" s="3" t="s">
        <v>220</v>
      </c>
      <c r="C293" s="2">
        <v>0</v>
      </c>
      <c r="D293" s="2"/>
      <c r="E293" s="2">
        <v>0</v>
      </c>
      <c r="F293" s="2"/>
      <c r="H293" s="2"/>
      <c r="I293" s="2">
        <v>0</v>
      </c>
      <c r="J293" s="2"/>
      <c r="K293" s="4">
        <v>0</v>
      </c>
      <c r="L293" s="2"/>
      <c r="M293" s="4">
        <v>0</v>
      </c>
      <c r="N293" s="2"/>
      <c r="O293" s="4">
        <v>0</v>
      </c>
      <c r="P293" s="2"/>
      <c r="Q293" s="4">
        <v>0</v>
      </c>
    </row>
    <row r="294" spans="1:23" ht="6" hidden="1" customHeight="1" x14ac:dyDescent="0.2"/>
    <row r="295" spans="1:23" ht="11.85" customHeight="1" x14ac:dyDescent="0.2">
      <c r="A295" s="3" t="s">
        <v>221</v>
      </c>
      <c r="C295" s="2">
        <v>19617.75</v>
      </c>
      <c r="D295" s="2"/>
      <c r="E295" s="2">
        <v>15379.89</v>
      </c>
      <c r="F295" s="2"/>
      <c r="G295" s="2">
        <v>27531.119999999999</v>
      </c>
      <c r="H295" s="2"/>
      <c r="I295" s="2">
        <v>20000</v>
      </c>
      <c r="J295" s="2"/>
      <c r="K295" s="4">
        <v>20000</v>
      </c>
      <c r="L295" s="2"/>
      <c r="M295" s="4">
        <v>20000</v>
      </c>
      <c r="N295" s="2"/>
      <c r="O295" s="4">
        <v>0</v>
      </c>
      <c r="P295" s="2"/>
      <c r="Q295" s="4">
        <f>M295+O295</f>
        <v>20000</v>
      </c>
      <c r="W295" s="2"/>
    </row>
    <row r="296" spans="1:23" ht="6" customHeight="1" x14ac:dyDescent="0.2"/>
    <row r="297" spans="1:23" ht="11.85" customHeight="1" x14ac:dyDescent="0.2">
      <c r="A297" s="3" t="s">
        <v>222</v>
      </c>
      <c r="C297" s="2">
        <v>0</v>
      </c>
      <c r="D297" s="2"/>
      <c r="E297" s="2">
        <v>0</v>
      </c>
      <c r="F297" s="2"/>
      <c r="G297" s="2">
        <v>0</v>
      </c>
      <c r="H297" s="2"/>
      <c r="I297" s="2">
        <v>0</v>
      </c>
      <c r="J297" s="2"/>
      <c r="K297" s="4">
        <v>0</v>
      </c>
      <c r="L297" s="2"/>
      <c r="M297" s="4">
        <v>0</v>
      </c>
      <c r="N297" s="2"/>
      <c r="O297" s="4">
        <v>0</v>
      </c>
      <c r="P297" s="2"/>
      <c r="Q297" s="4">
        <f>M297+O297</f>
        <v>0</v>
      </c>
      <c r="W297" s="2"/>
    </row>
    <row r="298" spans="1:23" ht="11.85" customHeight="1" x14ac:dyDescent="0.2">
      <c r="A298" s="3" t="s">
        <v>223</v>
      </c>
      <c r="C298" s="2">
        <v>29.4</v>
      </c>
      <c r="D298" s="2"/>
      <c r="E298" s="2">
        <v>0</v>
      </c>
      <c r="F298" s="2"/>
      <c r="G298" s="2">
        <v>44.7</v>
      </c>
      <c r="H298" s="2"/>
      <c r="I298" s="2">
        <v>0</v>
      </c>
      <c r="J298" s="2"/>
      <c r="K298" s="4">
        <v>0</v>
      </c>
      <c r="L298" s="2"/>
      <c r="M298" s="4">
        <v>0</v>
      </c>
      <c r="N298" s="2"/>
      <c r="O298" s="4">
        <v>0</v>
      </c>
      <c r="P298" s="2"/>
      <c r="Q298" s="4">
        <f>M298+O298</f>
        <v>0</v>
      </c>
      <c r="W298" s="2"/>
    </row>
    <row r="299" spans="1:23" ht="11.85" customHeight="1" x14ac:dyDescent="0.2">
      <c r="A299" s="3" t="s">
        <v>224</v>
      </c>
      <c r="C299" s="2">
        <v>34.200000000000003</v>
      </c>
      <c r="D299" s="2"/>
      <c r="E299" s="2">
        <v>0</v>
      </c>
      <c r="F299" s="2"/>
      <c r="G299" s="2">
        <v>1500</v>
      </c>
      <c r="H299" s="2"/>
      <c r="I299" s="2">
        <v>0</v>
      </c>
      <c r="J299" s="2"/>
      <c r="K299" s="4">
        <v>0</v>
      </c>
      <c r="L299" s="2"/>
      <c r="M299" s="4">
        <v>0</v>
      </c>
      <c r="N299" s="2"/>
      <c r="O299" s="4">
        <v>0</v>
      </c>
      <c r="P299" s="2"/>
      <c r="Q299" s="4">
        <f>M299+O299</f>
        <v>0</v>
      </c>
    </row>
    <row r="300" spans="1:23" ht="11.85" customHeight="1" x14ac:dyDescent="0.2">
      <c r="A300" s="3" t="s">
        <v>225</v>
      </c>
      <c r="C300" s="2">
        <v>0</v>
      </c>
      <c r="D300" s="2"/>
      <c r="E300" s="2">
        <v>14100</v>
      </c>
      <c r="F300" s="2"/>
      <c r="G300" s="2">
        <v>0</v>
      </c>
      <c r="H300" s="2"/>
      <c r="I300" s="2">
        <v>0</v>
      </c>
      <c r="J300" s="2"/>
      <c r="K300" s="4">
        <v>0</v>
      </c>
      <c r="L300" s="2"/>
      <c r="M300" s="4">
        <v>0</v>
      </c>
      <c r="N300" s="2"/>
      <c r="O300" s="4">
        <v>0</v>
      </c>
      <c r="P300" s="2"/>
      <c r="Q300" s="4">
        <f>M300+O300</f>
        <v>0</v>
      </c>
    </row>
    <row r="301" spans="1:23" ht="9" customHeight="1" x14ac:dyDescent="0.2"/>
    <row r="302" spans="1:23" ht="11.85" customHeight="1" x14ac:dyDescent="0.2">
      <c r="A302" s="3" t="s">
        <v>226</v>
      </c>
      <c r="C302" s="2">
        <v>0</v>
      </c>
      <c r="D302" s="2"/>
      <c r="E302" s="2">
        <v>0</v>
      </c>
      <c r="F302" s="2"/>
      <c r="G302" s="2">
        <v>605.01</v>
      </c>
      <c r="H302" s="2"/>
      <c r="I302" s="2">
        <v>0</v>
      </c>
      <c r="J302" s="2"/>
      <c r="K302" s="4">
        <v>0</v>
      </c>
      <c r="L302" s="2"/>
      <c r="M302" s="4">
        <v>0</v>
      </c>
      <c r="N302" s="2"/>
      <c r="O302" s="4">
        <v>0</v>
      </c>
      <c r="P302" s="2"/>
      <c r="Q302" s="4">
        <v>0</v>
      </c>
    </row>
    <row r="303" spans="1:23" ht="11.85" customHeight="1" x14ac:dyDescent="0.2">
      <c r="A303" s="3" t="s">
        <v>227</v>
      </c>
      <c r="C303" s="2">
        <v>0</v>
      </c>
      <c r="D303" s="2"/>
      <c r="E303" s="2">
        <v>0</v>
      </c>
      <c r="F303" s="2"/>
      <c r="G303" s="2">
        <v>5100</v>
      </c>
      <c r="H303" s="2"/>
      <c r="I303" s="2">
        <v>0</v>
      </c>
      <c r="J303" s="2"/>
      <c r="K303" s="4">
        <v>0</v>
      </c>
      <c r="L303" s="2"/>
      <c r="M303" s="4">
        <v>0</v>
      </c>
      <c r="N303" s="2"/>
      <c r="O303" s="4">
        <v>0</v>
      </c>
      <c r="P303" s="2"/>
      <c r="Q303" s="4">
        <f>M303+O303</f>
        <v>0</v>
      </c>
    </row>
    <row r="304" spans="1:23" ht="11.85" hidden="1" customHeight="1" x14ac:dyDescent="0.2">
      <c r="A304" s="3" t="s">
        <v>228</v>
      </c>
      <c r="C304" s="2">
        <v>0</v>
      </c>
      <c r="D304" s="2"/>
      <c r="E304" s="2">
        <v>0</v>
      </c>
      <c r="F304" s="2"/>
      <c r="H304" s="2"/>
      <c r="I304" s="2">
        <v>0</v>
      </c>
      <c r="J304" s="2"/>
      <c r="K304" s="4">
        <v>0</v>
      </c>
      <c r="L304" s="2"/>
      <c r="M304" s="4">
        <v>0</v>
      </c>
      <c r="N304" s="2"/>
      <c r="O304" s="4">
        <v>0</v>
      </c>
      <c r="P304" s="2"/>
      <c r="Q304" s="4">
        <f t="shared" ref="Q304:Q314" si="14">M304+O304</f>
        <v>0</v>
      </c>
    </row>
    <row r="305" spans="1:27" ht="11.85" customHeight="1" x14ac:dyDescent="0.2">
      <c r="A305" s="3" t="s">
        <v>229</v>
      </c>
      <c r="C305" s="2">
        <v>0</v>
      </c>
      <c r="D305" s="2"/>
      <c r="E305" s="2">
        <v>0</v>
      </c>
      <c r="F305" s="2"/>
      <c r="G305" s="2">
        <v>750</v>
      </c>
      <c r="H305" s="2"/>
      <c r="I305" s="2">
        <v>0</v>
      </c>
      <c r="J305" s="2"/>
      <c r="K305" s="4">
        <v>0</v>
      </c>
      <c r="L305" s="2"/>
      <c r="M305" s="4">
        <v>0</v>
      </c>
      <c r="N305" s="2"/>
      <c r="O305" s="4">
        <v>0</v>
      </c>
      <c r="P305" s="2"/>
      <c r="Q305" s="4">
        <f t="shared" si="14"/>
        <v>0</v>
      </c>
    </row>
    <row r="306" spans="1:27" ht="11.85" customHeight="1" x14ac:dyDescent="0.2">
      <c r="A306" s="3" t="s">
        <v>230</v>
      </c>
      <c r="C306" s="2">
        <v>0</v>
      </c>
      <c r="D306" s="2"/>
      <c r="E306" s="2">
        <v>0</v>
      </c>
      <c r="F306" s="2"/>
      <c r="G306" s="2">
        <v>5577</v>
      </c>
      <c r="H306" s="2"/>
      <c r="I306" s="2">
        <v>0</v>
      </c>
      <c r="J306" s="2"/>
      <c r="K306" s="4">
        <v>31000</v>
      </c>
      <c r="L306" s="2"/>
      <c r="M306" s="4">
        <v>20000</v>
      </c>
      <c r="N306" s="2"/>
      <c r="O306" s="4">
        <v>0</v>
      </c>
      <c r="P306" s="2"/>
      <c r="Q306" s="4">
        <f t="shared" si="14"/>
        <v>20000</v>
      </c>
    </row>
    <row r="307" spans="1:27" ht="11.85" customHeight="1" x14ac:dyDescent="0.2">
      <c r="A307" s="3" t="s">
        <v>231</v>
      </c>
      <c r="C307" s="2">
        <v>100</v>
      </c>
      <c r="D307" s="2"/>
      <c r="E307" s="2">
        <v>0</v>
      </c>
      <c r="F307" s="2"/>
      <c r="G307" s="2">
        <v>2853.48</v>
      </c>
      <c r="H307" s="2"/>
      <c r="I307" s="2">
        <v>0</v>
      </c>
      <c r="J307" s="2"/>
      <c r="K307" s="4">
        <v>0</v>
      </c>
      <c r="L307" s="2"/>
      <c r="M307" s="4">
        <v>0</v>
      </c>
      <c r="N307" s="2"/>
      <c r="O307" s="4">
        <v>0</v>
      </c>
      <c r="P307" s="2"/>
      <c r="Q307" s="4">
        <f t="shared" si="14"/>
        <v>0</v>
      </c>
      <c r="W307" s="2"/>
    </row>
    <row r="308" spans="1:27" ht="11.85" customHeight="1" x14ac:dyDescent="0.2">
      <c r="A308" s="3" t="s">
        <v>232</v>
      </c>
      <c r="C308" s="2">
        <v>0</v>
      </c>
      <c r="D308" s="2"/>
      <c r="E308" s="2">
        <v>0</v>
      </c>
      <c r="F308" s="2"/>
      <c r="G308" s="2">
        <v>107.5</v>
      </c>
      <c r="H308" s="2"/>
      <c r="I308" s="2">
        <v>0</v>
      </c>
      <c r="J308" s="2"/>
      <c r="K308" s="4">
        <v>0</v>
      </c>
      <c r="L308" s="2"/>
      <c r="M308" s="4">
        <v>7000</v>
      </c>
      <c r="N308" s="2"/>
      <c r="O308" s="4">
        <v>0</v>
      </c>
      <c r="P308" s="2"/>
      <c r="Q308" s="4">
        <f t="shared" si="14"/>
        <v>7000</v>
      </c>
      <c r="AA308" s="2"/>
    </row>
    <row r="309" spans="1:27" ht="11.85" hidden="1" customHeight="1" x14ac:dyDescent="0.2">
      <c r="A309" s="3" t="s">
        <v>233</v>
      </c>
      <c r="C309" s="2">
        <v>0</v>
      </c>
      <c r="D309" s="2"/>
      <c r="E309" s="2">
        <v>0</v>
      </c>
      <c r="F309" s="2"/>
      <c r="G309" s="2">
        <v>0</v>
      </c>
      <c r="H309" s="2"/>
      <c r="I309" s="2">
        <v>0</v>
      </c>
      <c r="J309" s="2"/>
      <c r="K309" s="4">
        <v>0</v>
      </c>
      <c r="L309" s="2"/>
      <c r="M309" s="4">
        <v>0</v>
      </c>
      <c r="N309" s="2"/>
      <c r="O309" s="4">
        <v>0</v>
      </c>
      <c r="P309" s="2"/>
      <c r="Q309" s="4">
        <f t="shared" si="14"/>
        <v>0</v>
      </c>
    </row>
    <row r="310" spans="1:27" ht="11.85" customHeight="1" x14ac:dyDescent="0.2">
      <c r="A310" s="3" t="s">
        <v>234</v>
      </c>
      <c r="C310" s="2">
        <v>7700</v>
      </c>
      <c r="D310" s="2"/>
      <c r="E310" s="2">
        <v>20081</v>
      </c>
      <c r="F310" s="2"/>
      <c r="G310" s="2">
        <v>0</v>
      </c>
      <c r="H310" s="2"/>
      <c r="I310" s="2">
        <v>0</v>
      </c>
      <c r="J310" s="2"/>
      <c r="K310" s="4">
        <v>0</v>
      </c>
      <c r="L310" s="2"/>
      <c r="M310" s="4">
        <v>0</v>
      </c>
      <c r="N310" s="2"/>
      <c r="O310" s="4">
        <v>0</v>
      </c>
      <c r="P310" s="2"/>
      <c r="Q310" s="4">
        <f t="shared" si="14"/>
        <v>0</v>
      </c>
    </row>
    <row r="311" spans="1:27" ht="11.85" hidden="1" customHeight="1" x14ac:dyDescent="0.2">
      <c r="D311" s="2"/>
      <c r="F311" s="2"/>
      <c r="H311" s="2"/>
      <c r="J311" s="2"/>
      <c r="L311" s="2"/>
      <c r="N311" s="2"/>
      <c r="P311" s="2"/>
      <c r="Q311" s="4">
        <f t="shared" si="14"/>
        <v>0</v>
      </c>
    </row>
    <row r="312" spans="1:27" ht="11.85" hidden="1" customHeight="1" x14ac:dyDescent="0.2">
      <c r="D312" s="2"/>
      <c r="F312" s="2"/>
      <c r="H312" s="2"/>
      <c r="J312" s="2"/>
      <c r="L312" s="2"/>
      <c r="N312" s="2"/>
      <c r="P312" s="2"/>
      <c r="Q312" s="4">
        <f t="shared" si="14"/>
        <v>0</v>
      </c>
    </row>
    <row r="313" spans="1:27" ht="11.85" hidden="1" customHeight="1" x14ac:dyDescent="0.2">
      <c r="D313" s="2"/>
      <c r="F313" s="2"/>
      <c r="H313" s="2"/>
      <c r="J313" s="2"/>
      <c r="L313" s="2"/>
      <c r="N313" s="2"/>
      <c r="P313" s="2"/>
      <c r="Q313" s="4">
        <f t="shared" si="14"/>
        <v>0</v>
      </c>
    </row>
    <row r="314" spans="1:27" ht="11.85" customHeight="1" x14ac:dyDescent="0.2">
      <c r="A314" s="3" t="s">
        <v>235</v>
      </c>
      <c r="C314" s="14">
        <v>1186</v>
      </c>
      <c r="D314" s="2"/>
      <c r="E314" s="14">
        <v>10614</v>
      </c>
      <c r="F314" s="2"/>
      <c r="G314" s="14">
        <v>66821</v>
      </c>
      <c r="H314" s="2"/>
      <c r="I314" s="14">
        <v>0</v>
      </c>
      <c r="J314" s="2"/>
      <c r="K314" s="15">
        <v>0</v>
      </c>
      <c r="L314" s="2"/>
      <c r="M314" s="15">
        <v>0</v>
      </c>
      <c r="N314" s="2"/>
      <c r="O314" s="15">
        <v>0</v>
      </c>
      <c r="P314" s="2"/>
      <c r="Q314" s="15">
        <f t="shared" si="14"/>
        <v>0</v>
      </c>
    </row>
    <row r="315" spans="1:27" ht="11.85" hidden="1" customHeight="1" x14ac:dyDescent="0.2">
      <c r="A315" s="3" t="s">
        <v>236</v>
      </c>
      <c r="C315" s="2">
        <v>0</v>
      </c>
      <c r="D315" s="2"/>
      <c r="E315" s="2">
        <v>0</v>
      </c>
      <c r="F315" s="2"/>
      <c r="G315" s="2">
        <v>0</v>
      </c>
      <c r="H315" s="2"/>
      <c r="I315" s="2">
        <v>0</v>
      </c>
      <c r="J315" s="2"/>
      <c r="K315" s="4">
        <v>0</v>
      </c>
      <c r="L315" s="2"/>
      <c r="M315" s="4">
        <v>0</v>
      </c>
      <c r="N315" s="2"/>
      <c r="O315" s="4">
        <v>0</v>
      </c>
      <c r="P315" s="2"/>
      <c r="Q315" s="4">
        <v>0</v>
      </c>
    </row>
    <row r="316" spans="1:27" ht="11.85" customHeight="1" x14ac:dyDescent="0.2">
      <c r="A316" s="3" t="s">
        <v>237</v>
      </c>
      <c r="C316" s="2">
        <f>SUM(C214:C258)+SUM(C260:C314)</f>
        <v>87458.930000000008</v>
      </c>
      <c r="D316" s="2"/>
      <c r="E316" s="2">
        <f>SUM(E214:E258)+SUM(E260:E314)</f>
        <v>112258.06</v>
      </c>
      <c r="F316" s="2"/>
      <c r="G316" s="2">
        <f>SUM(G214:G258)+SUM(G260:G314)</f>
        <v>255376.38</v>
      </c>
      <c r="H316" s="2"/>
      <c r="I316" s="2">
        <f>SUM(I214:I258)+SUM(I260:I314)</f>
        <v>66480</v>
      </c>
      <c r="J316" s="2"/>
      <c r="K316" s="4">
        <f>SUM(K214:K258)+SUM(K260:K314)</f>
        <v>128142</v>
      </c>
      <c r="L316" s="2"/>
      <c r="M316" s="4">
        <f>SUM(M214:M258)+SUM(M260:M314)</f>
        <v>94480</v>
      </c>
      <c r="N316" s="2"/>
      <c r="O316" s="4">
        <f>SUM(O214:O258)+SUM(O260:O314)</f>
        <v>0</v>
      </c>
      <c r="P316" s="2"/>
      <c r="Q316" s="4">
        <f>SUM(Q214:Q258)+SUM(Q260:Q314)</f>
        <v>94480</v>
      </c>
      <c r="U316" s="2"/>
      <c r="AA316" s="22"/>
    </row>
    <row r="317" spans="1:27" ht="10.5" customHeight="1" x14ac:dyDescent="0.2">
      <c r="D317" s="2"/>
      <c r="F317" s="2"/>
      <c r="H317" s="2"/>
      <c r="J317" s="2"/>
      <c r="L317" s="2"/>
      <c r="N317" s="2"/>
      <c r="P317" s="2"/>
    </row>
    <row r="318" spans="1:27" ht="11.85" customHeight="1" x14ac:dyDescent="0.2">
      <c r="A318" s="12" t="s">
        <v>238</v>
      </c>
      <c r="D318" s="2"/>
      <c r="F318" s="2"/>
      <c r="H318" s="2"/>
      <c r="J318" s="2"/>
      <c r="L318" s="2"/>
      <c r="N318" s="2"/>
      <c r="P318" s="2"/>
    </row>
    <row r="319" spans="1:27" ht="11.85" hidden="1" customHeight="1" x14ac:dyDescent="0.2">
      <c r="A319" s="3" t="s">
        <v>239</v>
      </c>
      <c r="C319" s="2">
        <v>0</v>
      </c>
      <c r="D319" s="2"/>
      <c r="E319" s="2">
        <v>0</v>
      </c>
      <c r="F319" s="2"/>
      <c r="G319" s="2">
        <v>0</v>
      </c>
      <c r="H319" s="2"/>
      <c r="I319" s="2">
        <v>0</v>
      </c>
      <c r="J319" s="2"/>
      <c r="K319" s="4">
        <v>0</v>
      </c>
      <c r="L319" s="2"/>
      <c r="M319" s="4">
        <v>0</v>
      </c>
      <c r="N319" s="2"/>
      <c r="O319" s="4">
        <v>0</v>
      </c>
      <c r="P319" s="2"/>
      <c r="Q319" s="4">
        <v>0</v>
      </c>
    </row>
    <row r="320" spans="1:27" ht="11.85" customHeight="1" x14ac:dyDescent="0.2">
      <c r="A320" s="3" t="s">
        <v>240</v>
      </c>
      <c r="C320" s="2">
        <v>0</v>
      </c>
      <c r="D320" s="2"/>
      <c r="E320" s="2">
        <v>0</v>
      </c>
      <c r="F320" s="2"/>
      <c r="G320" s="2">
        <v>79000</v>
      </c>
      <c r="H320" s="2"/>
      <c r="I320" s="2">
        <v>16000</v>
      </c>
      <c r="J320" s="2"/>
      <c r="K320" s="2">
        <v>16000</v>
      </c>
      <c r="L320" s="2"/>
      <c r="M320" s="4">
        <v>0</v>
      </c>
      <c r="N320" s="2"/>
      <c r="O320" s="4">
        <v>0</v>
      </c>
      <c r="P320" s="2"/>
      <c r="Q320" s="4">
        <f t="shared" ref="Q320:Q331" si="15">M320+O320</f>
        <v>0</v>
      </c>
      <c r="V320" s="20"/>
    </row>
    <row r="321" spans="1:31" ht="11.85" customHeight="1" x14ac:dyDescent="0.2">
      <c r="A321" s="3" t="s">
        <v>241</v>
      </c>
      <c r="C321" s="2">
        <v>0</v>
      </c>
      <c r="D321" s="2"/>
      <c r="E321" s="2">
        <v>0</v>
      </c>
      <c r="F321" s="2"/>
      <c r="G321" s="2">
        <v>25000</v>
      </c>
      <c r="H321" s="2"/>
      <c r="I321" s="2">
        <v>46000</v>
      </c>
      <c r="J321" s="2"/>
      <c r="K321" s="2">
        <v>46000</v>
      </c>
      <c r="L321" s="2"/>
      <c r="M321" s="4">
        <v>72000</v>
      </c>
      <c r="N321" s="2"/>
      <c r="O321" s="4">
        <v>0</v>
      </c>
      <c r="P321" s="2"/>
      <c r="Q321" s="4">
        <f t="shared" si="15"/>
        <v>72000</v>
      </c>
      <c r="W321" s="2"/>
    </row>
    <row r="322" spans="1:31" ht="11.85" customHeight="1" x14ac:dyDescent="0.2">
      <c r="A322" s="3" t="s">
        <v>242</v>
      </c>
      <c r="C322" s="2">
        <v>0</v>
      </c>
      <c r="D322" s="2"/>
      <c r="E322" s="2">
        <v>0</v>
      </c>
      <c r="F322" s="2"/>
      <c r="G322" s="2">
        <v>0</v>
      </c>
      <c r="H322" s="2"/>
      <c r="I322" s="2">
        <v>0</v>
      </c>
      <c r="J322" s="2"/>
      <c r="K322" s="2">
        <v>0</v>
      </c>
      <c r="L322" s="2"/>
      <c r="M322" s="4">
        <v>0</v>
      </c>
      <c r="N322" s="2"/>
      <c r="O322" s="4">
        <v>0</v>
      </c>
      <c r="P322" s="2"/>
      <c r="Q322" s="4">
        <f t="shared" si="15"/>
        <v>0</v>
      </c>
      <c r="X322" s="2"/>
    </row>
    <row r="323" spans="1:31" ht="11.85" customHeight="1" x14ac:dyDescent="0.2">
      <c r="A323" s="3" t="s">
        <v>243</v>
      </c>
      <c r="C323" s="2">
        <v>0</v>
      </c>
      <c r="D323" s="2"/>
      <c r="E323" s="2">
        <v>48979</v>
      </c>
      <c r="F323" s="2"/>
      <c r="G323" s="2">
        <v>0</v>
      </c>
      <c r="H323" s="2"/>
      <c r="I323" s="2">
        <v>44000</v>
      </c>
      <c r="J323" s="2"/>
      <c r="K323" s="2">
        <v>44000</v>
      </c>
      <c r="L323" s="2"/>
      <c r="M323" s="4">
        <v>46800</v>
      </c>
      <c r="N323" s="2"/>
      <c r="O323" s="4">
        <v>0</v>
      </c>
      <c r="P323" s="2"/>
      <c r="Q323" s="4">
        <f t="shared" si="15"/>
        <v>46800</v>
      </c>
      <c r="Z323" s="2"/>
    </row>
    <row r="324" spans="1:31" ht="11.85" customHeight="1" x14ac:dyDescent="0.2">
      <c r="A324" s="3" t="s">
        <v>244</v>
      </c>
      <c r="C324" s="2">
        <v>39810</v>
      </c>
      <c r="D324" s="2"/>
      <c r="E324" s="2">
        <v>91250.06</v>
      </c>
      <c r="F324" s="2"/>
      <c r="G324" s="2">
        <v>0</v>
      </c>
      <c r="H324" s="2"/>
      <c r="I324" s="2">
        <v>91000</v>
      </c>
      <c r="J324" s="2"/>
      <c r="K324" s="2">
        <v>302000</v>
      </c>
      <c r="L324" s="2"/>
      <c r="M324" s="4">
        <v>58000</v>
      </c>
      <c r="N324" s="2"/>
      <c r="O324" s="4">
        <v>0</v>
      </c>
      <c r="P324" s="2"/>
      <c r="Q324" s="4">
        <f t="shared" si="15"/>
        <v>58000</v>
      </c>
      <c r="AA324" s="2"/>
    </row>
    <row r="325" spans="1:31" ht="11.85" customHeight="1" x14ac:dyDescent="0.2">
      <c r="A325" s="3" t="s">
        <v>245</v>
      </c>
      <c r="C325" s="2">
        <v>0</v>
      </c>
      <c r="D325" s="2"/>
      <c r="E325" s="2">
        <v>0</v>
      </c>
      <c r="F325" s="2"/>
      <c r="G325" s="2">
        <v>0</v>
      </c>
      <c r="H325" s="2"/>
      <c r="I325" s="2">
        <v>75000</v>
      </c>
      <c r="J325" s="2"/>
      <c r="K325" s="2">
        <v>75000</v>
      </c>
      <c r="L325" s="2"/>
      <c r="M325" s="4">
        <v>240000</v>
      </c>
      <c r="N325" s="2"/>
      <c r="O325" s="4">
        <v>0</v>
      </c>
      <c r="P325" s="2"/>
      <c r="Q325" s="4">
        <f t="shared" si="15"/>
        <v>240000</v>
      </c>
      <c r="AE325" s="2"/>
    </row>
    <row r="326" spans="1:31" ht="11.85" hidden="1" customHeight="1" x14ac:dyDescent="0.2">
      <c r="A326" s="3" t="s">
        <v>246</v>
      </c>
      <c r="C326" s="2">
        <v>0</v>
      </c>
      <c r="D326" s="2"/>
      <c r="E326" s="2">
        <v>0</v>
      </c>
      <c r="F326" s="2"/>
      <c r="G326" s="2">
        <v>0</v>
      </c>
      <c r="H326" s="2"/>
      <c r="I326" s="2">
        <v>0</v>
      </c>
      <c r="J326" s="2"/>
      <c r="K326" s="2">
        <v>0</v>
      </c>
      <c r="L326" s="2"/>
      <c r="M326" s="4">
        <v>0</v>
      </c>
      <c r="N326" s="2"/>
      <c r="O326" s="4">
        <v>0</v>
      </c>
      <c r="P326" s="2"/>
      <c r="Q326" s="4">
        <f t="shared" si="15"/>
        <v>0</v>
      </c>
    </row>
    <row r="327" spans="1:31" ht="11.85" hidden="1" customHeight="1" x14ac:dyDescent="0.2">
      <c r="A327" s="3" t="s">
        <v>247</v>
      </c>
      <c r="C327" s="2">
        <v>0</v>
      </c>
      <c r="D327" s="2"/>
      <c r="E327" s="2">
        <v>0</v>
      </c>
      <c r="F327" s="2"/>
      <c r="G327" s="2">
        <v>0</v>
      </c>
      <c r="H327" s="2"/>
      <c r="I327" s="2">
        <v>0</v>
      </c>
      <c r="J327" s="2"/>
      <c r="K327" s="2">
        <v>0</v>
      </c>
      <c r="L327" s="2"/>
      <c r="M327" s="4">
        <v>0</v>
      </c>
      <c r="N327" s="2"/>
      <c r="O327" s="4">
        <v>0</v>
      </c>
      <c r="P327" s="2"/>
      <c r="Q327" s="4">
        <f t="shared" si="15"/>
        <v>0</v>
      </c>
    </row>
    <row r="328" spans="1:31" ht="11.85" hidden="1" customHeight="1" x14ac:dyDescent="0.2">
      <c r="A328" s="3" t="s">
        <v>248</v>
      </c>
      <c r="C328" s="2">
        <v>0</v>
      </c>
      <c r="D328" s="2"/>
      <c r="E328" s="2">
        <v>0</v>
      </c>
      <c r="F328" s="2"/>
      <c r="G328" s="2">
        <v>0</v>
      </c>
      <c r="H328" s="2"/>
      <c r="I328" s="2">
        <v>0</v>
      </c>
      <c r="J328" s="2"/>
      <c r="K328" s="2">
        <v>0</v>
      </c>
      <c r="L328" s="2"/>
      <c r="M328" s="4">
        <v>0</v>
      </c>
      <c r="N328" s="2"/>
      <c r="O328" s="4">
        <v>0</v>
      </c>
      <c r="P328" s="2"/>
      <c r="Q328" s="4">
        <f t="shared" si="15"/>
        <v>0</v>
      </c>
    </row>
    <row r="329" spans="1:31" ht="11.85" customHeight="1" x14ac:dyDescent="0.2">
      <c r="A329" s="3" t="s">
        <v>249</v>
      </c>
      <c r="C329" s="2">
        <v>224812.04</v>
      </c>
      <c r="D329" s="2"/>
      <c r="E329" s="2">
        <v>125900.1</v>
      </c>
      <c r="F329" s="2"/>
      <c r="G329" s="2">
        <v>0</v>
      </c>
      <c r="H329" s="2"/>
      <c r="I329" s="2">
        <v>261000</v>
      </c>
      <c r="J329" s="2"/>
      <c r="K329" s="2">
        <v>261000</v>
      </c>
      <c r="L329" s="2"/>
      <c r="M329" s="4">
        <v>0</v>
      </c>
      <c r="N329" s="2"/>
      <c r="O329" s="4">
        <v>0</v>
      </c>
      <c r="P329" s="2"/>
      <c r="Q329" s="4">
        <f t="shared" si="15"/>
        <v>0</v>
      </c>
    </row>
    <row r="330" spans="1:31" ht="11.85" customHeight="1" x14ac:dyDescent="0.2">
      <c r="A330" s="3" t="s">
        <v>250</v>
      </c>
      <c r="C330" s="2">
        <v>0</v>
      </c>
      <c r="D330" s="2"/>
      <c r="E330" s="2">
        <v>0</v>
      </c>
      <c r="F330" s="2"/>
      <c r="G330" s="2">
        <v>0</v>
      </c>
      <c r="H330" s="2"/>
      <c r="I330" s="2">
        <v>0</v>
      </c>
      <c r="J330" s="2"/>
      <c r="K330" s="2">
        <v>0</v>
      </c>
      <c r="L330" s="2"/>
      <c r="M330" s="4">
        <v>16000</v>
      </c>
      <c r="N330" s="2"/>
      <c r="O330" s="4">
        <v>0</v>
      </c>
      <c r="P330" s="2"/>
      <c r="Q330" s="4">
        <f t="shared" si="15"/>
        <v>16000</v>
      </c>
    </row>
    <row r="331" spans="1:31" ht="11.85" customHeight="1" x14ac:dyDescent="0.2">
      <c r="A331" s="3" t="s">
        <v>251</v>
      </c>
      <c r="C331" s="14">
        <v>0</v>
      </c>
      <c r="D331" s="2"/>
      <c r="E331" s="14">
        <v>0</v>
      </c>
      <c r="F331" s="2"/>
      <c r="G331" s="14">
        <v>0</v>
      </c>
      <c r="H331" s="2"/>
      <c r="I331" s="14">
        <v>0</v>
      </c>
      <c r="J331" s="2"/>
      <c r="K331" s="14">
        <v>0</v>
      </c>
      <c r="L331" s="2"/>
      <c r="M331" s="15">
        <v>0</v>
      </c>
      <c r="N331" s="2"/>
      <c r="O331" s="15">
        <v>0</v>
      </c>
      <c r="P331" s="2"/>
      <c r="Q331" s="15">
        <f t="shared" si="15"/>
        <v>0</v>
      </c>
    </row>
    <row r="332" spans="1:31" ht="11.85" customHeight="1" x14ac:dyDescent="0.2">
      <c r="A332" s="3" t="s">
        <v>252</v>
      </c>
      <c r="C332" s="2">
        <f>SUM(C319:C331)</f>
        <v>264622.04000000004</v>
      </c>
      <c r="D332" s="2"/>
      <c r="E332" s="2">
        <f>SUM(E319:E331)</f>
        <v>266129.16000000003</v>
      </c>
      <c r="F332" s="2"/>
      <c r="G332" s="2">
        <f>SUM(G319:G331)</f>
        <v>104000</v>
      </c>
      <c r="H332" s="2"/>
      <c r="I332" s="2">
        <f>SUM(I319:I331)</f>
        <v>533000</v>
      </c>
      <c r="J332" s="2"/>
      <c r="K332" s="4">
        <f>SUM(K319:K331)</f>
        <v>744000</v>
      </c>
      <c r="L332" s="2"/>
      <c r="M332" s="4">
        <f>SUM(M319:M331)</f>
        <v>432800</v>
      </c>
      <c r="N332" s="2"/>
      <c r="O332" s="4">
        <f>SUM(O319:O331)</f>
        <v>0</v>
      </c>
      <c r="P332" s="2"/>
      <c r="Q332" s="4">
        <f>SUM(Q319:Q331)</f>
        <v>432800</v>
      </c>
      <c r="R332" s="2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</row>
    <row r="333" spans="1:31" ht="11.85" customHeight="1" x14ac:dyDescent="0.2">
      <c r="D333" s="2"/>
      <c r="F333" s="2"/>
      <c r="H333" s="2"/>
      <c r="J333" s="2"/>
      <c r="L333" s="2"/>
      <c r="N333" s="2"/>
      <c r="P333" s="2"/>
    </row>
    <row r="334" spans="1:31" ht="11.85" customHeight="1" x14ac:dyDescent="0.2">
      <c r="A334" s="12" t="s">
        <v>253</v>
      </c>
      <c r="D334" s="2"/>
      <c r="F334" s="2"/>
      <c r="H334" s="2"/>
      <c r="J334" s="2"/>
      <c r="L334" s="2"/>
      <c r="N334" s="2"/>
      <c r="P334" s="2"/>
      <c r="V334" s="24"/>
    </row>
    <row r="335" spans="1:31" ht="11.85" customHeight="1" x14ac:dyDescent="0.2">
      <c r="A335" s="3" t="s">
        <v>254</v>
      </c>
      <c r="C335" s="2">
        <v>555.03</v>
      </c>
      <c r="D335" s="2"/>
      <c r="E335" s="2">
        <v>0</v>
      </c>
      <c r="F335" s="2"/>
      <c r="G335" s="2">
        <v>0</v>
      </c>
      <c r="H335" s="2"/>
      <c r="I335" s="2">
        <v>0</v>
      </c>
      <c r="J335" s="2"/>
      <c r="K335" s="4">
        <v>0</v>
      </c>
      <c r="L335" s="2"/>
      <c r="M335" s="4">
        <v>0</v>
      </c>
      <c r="N335" s="2"/>
      <c r="O335" s="4">
        <v>0</v>
      </c>
      <c r="P335" s="2"/>
      <c r="Q335" s="4">
        <f t="shared" ref="Q335:Q344" si="16">M335+O335</f>
        <v>0</v>
      </c>
    </row>
    <row r="336" spans="1:31" ht="11.85" customHeight="1" x14ac:dyDescent="0.2">
      <c r="A336" s="3" t="s">
        <v>255</v>
      </c>
      <c r="C336" s="2">
        <v>1566863</v>
      </c>
      <c r="D336" s="2"/>
      <c r="E336" s="2">
        <v>0</v>
      </c>
      <c r="F336" s="2"/>
      <c r="G336" s="2">
        <v>2844996</v>
      </c>
      <c r="H336" s="2"/>
      <c r="I336" s="2">
        <v>2000000</v>
      </c>
      <c r="J336" s="2"/>
      <c r="K336" s="4">
        <v>2000000</v>
      </c>
      <c r="L336" s="2"/>
      <c r="M336" s="4">
        <v>2635000</v>
      </c>
      <c r="N336" s="2"/>
      <c r="O336" s="4">
        <v>0</v>
      </c>
      <c r="P336" s="2"/>
      <c r="Q336" s="4">
        <f>M336+O336</f>
        <v>2635000</v>
      </c>
    </row>
    <row r="337" spans="1:23" ht="11.85" customHeight="1" x14ac:dyDescent="0.2">
      <c r="A337" s="3" t="s">
        <v>256</v>
      </c>
      <c r="C337" s="2">
        <v>0</v>
      </c>
      <c r="D337" s="2"/>
      <c r="E337" s="2">
        <v>2600000</v>
      </c>
      <c r="F337" s="2"/>
      <c r="G337" s="2">
        <v>0</v>
      </c>
      <c r="H337" s="2"/>
      <c r="I337" s="2">
        <v>0</v>
      </c>
      <c r="J337" s="2"/>
      <c r="K337" s="4">
        <v>0</v>
      </c>
      <c r="L337" s="2"/>
      <c r="M337" s="4">
        <v>0</v>
      </c>
      <c r="N337" s="2"/>
      <c r="O337" s="4">
        <v>0</v>
      </c>
      <c r="P337" s="2"/>
      <c r="Q337" s="4">
        <f t="shared" si="16"/>
        <v>0</v>
      </c>
      <c r="W337" s="2"/>
    </row>
    <row r="338" spans="1:23" ht="11.85" hidden="1" customHeight="1" x14ac:dyDescent="0.2">
      <c r="A338" s="3" t="s">
        <v>257</v>
      </c>
      <c r="C338" s="2">
        <v>0</v>
      </c>
      <c r="D338" s="2"/>
      <c r="E338" s="2">
        <v>0</v>
      </c>
      <c r="F338" s="2"/>
      <c r="G338" s="2">
        <v>0</v>
      </c>
      <c r="H338" s="2"/>
      <c r="I338" s="2">
        <v>0</v>
      </c>
      <c r="J338" s="2"/>
      <c r="K338" s="4">
        <v>0</v>
      </c>
      <c r="L338" s="2"/>
      <c r="M338" s="4">
        <v>0</v>
      </c>
      <c r="N338" s="2"/>
      <c r="O338" s="4">
        <v>0</v>
      </c>
      <c r="P338" s="2"/>
      <c r="Q338" s="4">
        <f t="shared" si="16"/>
        <v>0</v>
      </c>
    </row>
    <row r="339" spans="1:23" ht="11.85" customHeight="1" x14ac:dyDescent="0.2">
      <c r="A339" s="3" t="s">
        <v>258</v>
      </c>
      <c r="C339" s="2">
        <v>87000</v>
      </c>
      <c r="D339" s="2"/>
      <c r="E339" s="2">
        <v>0</v>
      </c>
      <c r="F339" s="2"/>
      <c r="G339" s="2">
        <v>0</v>
      </c>
      <c r="H339" s="2"/>
      <c r="I339" s="2">
        <v>0</v>
      </c>
      <c r="J339" s="2"/>
      <c r="K339" s="4">
        <v>0</v>
      </c>
      <c r="L339" s="2"/>
      <c r="M339" s="4">
        <v>0</v>
      </c>
      <c r="N339" s="2"/>
      <c r="O339" s="4">
        <v>0</v>
      </c>
      <c r="P339" s="2"/>
      <c r="Q339" s="4">
        <f t="shared" si="16"/>
        <v>0</v>
      </c>
    </row>
    <row r="340" spans="1:23" ht="11.85" hidden="1" customHeight="1" x14ac:dyDescent="0.2">
      <c r="A340" s="3" t="s">
        <v>259</v>
      </c>
      <c r="C340" s="2">
        <v>0</v>
      </c>
      <c r="D340" s="2"/>
      <c r="E340" s="2">
        <v>0</v>
      </c>
      <c r="F340" s="2"/>
      <c r="G340" s="2">
        <v>0</v>
      </c>
      <c r="H340" s="2"/>
      <c r="I340" s="2">
        <v>0</v>
      </c>
      <c r="J340" s="2"/>
      <c r="K340" s="4">
        <v>0</v>
      </c>
      <c r="L340" s="2"/>
      <c r="M340" s="4">
        <v>0</v>
      </c>
      <c r="N340" s="2"/>
      <c r="O340" s="4">
        <v>0</v>
      </c>
      <c r="P340" s="2"/>
      <c r="Q340" s="4">
        <f t="shared" si="16"/>
        <v>0</v>
      </c>
    </row>
    <row r="341" spans="1:23" ht="11.85" hidden="1" customHeight="1" x14ac:dyDescent="0.2">
      <c r="A341" s="3" t="s">
        <v>260</v>
      </c>
      <c r="C341" s="2">
        <v>0</v>
      </c>
      <c r="D341" s="2"/>
      <c r="E341" s="2">
        <v>0</v>
      </c>
      <c r="F341" s="2"/>
      <c r="G341" s="2">
        <v>0</v>
      </c>
      <c r="H341" s="2"/>
      <c r="I341" s="2">
        <v>0</v>
      </c>
      <c r="J341" s="2"/>
      <c r="K341" s="4">
        <v>0</v>
      </c>
      <c r="L341" s="2"/>
      <c r="M341" s="4">
        <v>0</v>
      </c>
      <c r="N341" s="2"/>
      <c r="O341" s="4">
        <v>0</v>
      </c>
      <c r="P341" s="2"/>
      <c r="Q341" s="4">
        <f>M341+O341</f>
        <v>0</v>
      </c>
      <c r="R341" s="2"/>
    </row>
    <row r="342" spans="1:23" ht="11.85" hidden="1" customHeight="1" x14ac:dyDescent="0.2">
      <c r="A342" s="3" t="s">
        <v>261</v>
      </c>
      <c r="C342" s="2">
        <v>0</v>
      </c>
      <c r="D342" s="2"/>
      <c r="E342" s="2">
        <v>0</v>
      </c>
      <c r="F342" s="2"/>
      <c r="G342" s="2">
        <v>0</v>
      </c>
      <c r="H342" s="2"/>
      <c r="I342" s="2">
        <v>0</v>
      </c>
      <c r="J342" s="2"/>
      <c r="K342" s="4">
        <v>0</v>
      </c>
      <c r="L342" s="2"/>
      <c r="M342" s="4">
        <v>0</v>
      </c>
      <c r="N342" s="2"/>
      <c r="O342" s="4">
        <v>0</v>
      </c>
      <c r="P342" s="2"/>
      <c r="Q342" s="4">
        <f>M342+O342</f>
        <v>0</v>
      </c>
      <c r="R342" s="2"/>
    </row>
    <row r="343" spans="1:23" ht="11.85" customHeight="1" x14ac:dyDescent="0.15">
      <c r="A343" s="3" t="s">
        <v>262</v>
      </c>
      <c r="C343" s="14">
        <v>0</v>
      </c>
      <c r="D343" s="2"/>
      <c r="E343" s="14">
        <v>0</v>
      </c>
      <c r="F343" s="2"/>
      <c r="G343" s="14">
        <v>0</v>
      </c>
      <c r="H343" s="2"/>
      <c r="I343" s="14">
        <v>28911</v>
      </c>
      <c r="J343" s="2"/>
      <c r="K343" s="15">
        <v>0</v>
      </c>
      <c r="L343" s="2"/>
      <c r="M343" s="15">
        <v>0</v>
      </c>
      <c r="N343" s="2"/>
      <c r="O343" s="15">
        <v>0</v>
      </c>
      <c r="P343" s="2"/>
      <c r="Q343" s="15">
        <f>M343+O343</f>
        <v>0</v>
      </c>
      <c r="R343" s="2"/>
      <c r="T343" s="21"/>
    </row>
    <row r="344" spans="1:23" ht="11.85" hidden="1" customHeight="1" x14ac:dyDescent="0.2">
      <c r="A344" s="3" t="s">
        <v>263</v>
      </c>
      <c r="C344" s="14">
        <v>0</v>
      </c>
      <c r="D344" s="2"/>
      <c r="E344" s="14">
        <v>0</v>
      </c>
      <c r="F344" s="2"/>
      <c r="G344" s="14">
        <v>0</v>
      </c>
      <c r="H344" s="2"/>
      <c r="I344" s="14">
        <v>0</v>
      </c>
      <c r="J344" s="2"/>
      <c r="K344" s="15">
        <v>0</v>
      </c>
      <c r="L344" s="2"/>
      <c r="M344" s="15">
        <v>0</v>
      </c>
      <c r="N344" s="2"/>
      <c r="O344" s="15">
        <v>0</v>
      </c>
      <c r="P344" s="2"/>
      <c r="Q344" s="15">
        <f t="shared" si="16"/>
        <v>0</v>
      </c>
      <c r="R344" s="2"/>
    </row>
    <row r="345" spans="1:23" ht="11.85" customHeight="1" x14ac:dyDescent="0.2">
      <c r="A345" s="3" t="s">
        <v>264</v>
      </c>
      <c r="C345" s="2">
        <f>SUM(C335:C344)</f>
        <v>1654418.03</v>
      </c>
      <c r="D345" s="2"/>
      <c r="E345" s="2">
        <f>SUM(E335:E344)</f>
        <v>2600000</v>
      </c>
      <c r="F345" s="2"/>
      <c r="G345" s="2">
        <f>SUM(G335:G344)</f>
        <v>2844996</v>
      </c>
      <c r="H345" s="2"/>
      <c r="I345" s="2">
        <f>SUM(I335:I344)</f>
        <v>2028911</v>
      </c>
      <c r="J345" s="2"/>
      <c r="K345" s="4">
        <f>SUM(K335:K344)</f>
        <v>2000000</v>
      </c>
      <c r="L345" s="2"/>
      <c r="M345" s="4">
        <f>SUM(M335:M344)</f>
        <v>2635000</v>
      </c>
      <c r="N345" s="2"/>
      <c r="O345" s="4">
        <f>SUM(O335:O344)</f>
        <v>0</v>
      </c>
      <c r="P345" s="2"/>
      <c r="Q345" s="4">
        <f>SUM(Q335:Q344)</f>
        <v>2635000</v>
      </c>
    </row>
    <row r="346" spans="1:23" ht="11.85" customHeight="1" x14ac:dyDescent="0.2">
      <c r="D346" s="2"/>
      <c r="F346" s="2"/>
      <c r="H346" s="2"/>
      <c r="J346" s="2"/>
      <c r="L346" s="2"/>
      <c r="N346" s="2"/>
      <c r="P346" s="2"/>
    </row>
    <row r="347" spans="1:23" ht="11.85" customHeight="1" x14ac:dyDescent="0.2"/>
    <row r="348" spans="1:23" ht="11.85" customHeight="1" thickBot="1" x14ac:dyDescent="0.25">
      <c r="A348" s="3" t="s">
        <v>265</v>
      </c>
      <c r="C348" s="25">
        <f>C21+C28+C43+C67+C92+C106+C116+C131+C172+C182+C193+C316+C332+C345</f>
        <v>7837822.5300000003</v>
      </c>
      <c r="D348" s="2"/>
      <c r="E348" s="25">
        <f>E21+E28+E43+E67+E92+E106+E116+E131+E172+E182+E193+E316+E332+E345</f>
        <v>8334361.6799999997</v>
      </c>
      <c r="F348" s="2"/>
      <c r="G348" s="25">
        <f>G21+G28+G43+G67+G92+G106+G116+G131+G172+G182+G193+G316+G332+G345</f>
        <v>8132649.1100000003</v>
      </c>
      <c r="H348" s="2"/>
      <c r="I348" s="25">
        <f>I21+I28+I43+I67+I92+I106+I116+I131+I172+I182+I193+I316+I332+I345</f>
        <v>7303091</v>
      </c>
      <c r="J348" s="2"/>
      <c r="K348" s="26">
        <f>K21+K28+K43+K67+K92+K106+K116+K131+K172+K182+K193+K316+K332+K345</f>
        <v>7628842</v>
      </c>
      <c r="L348" s="2"/>
      <c r="M348" s="26">
        <f>M21+M28+M43+M67+M92+M106+M116+M131+M172+M182+M193+M316+M332+M345</f>
        <v>7924180</v>
      </c>
      <c r="N348" s="2"/>
      <c r="O348" s="26">
        <f>O21+O28+O43+O67+O92+O106+O116+O131+O172+O182+O193+O316+O332+O345</f>
        <v>25000</v>
      </c>
      <c r="P348" s="2"/>
      <c r="Q348" s="26">
        <f>Q21+Q28+Q43+Q67+Q92+Q106+Q116+Q131+Q172+Q182+Q193+Q316+Q332+Q345</f>
        <v>7949180</v>
      </c>
      <c r="R348" s="2"/>
      <c r="U348" s="4"/>
      <c r="V348" s="2"/>
      <c r="W348" s="2"/>
    </row>
    <row r="349" spans="1:23" ht="11.85" customHeight="1" thickTop="1" x14ac:dyDescent="0.2">
      <c r="D349" s="2"/>
      <c r="F349" s="2"/>
      <c r="H349" s="2"/>
      <c r="J349" s="2"/>
      <c r="L349" s="2"/>
      <c r="N349" s="2"/>
      <c r="P349" s="2"/>
      <c r="V349" s="2"/>
    </row>
    <row r="350" spans="1:23" ht="11.85" customHeight="1" x14ac:dyDescent="0.2">
      <c r="D350" s="2"/>
      <c r="F350" s="2"/>
      <c r="H350" s="2"/>
      <c r="J350" s="2"/>
      <c r="L350" s="2"/>
      <c r="N350" s="2"/>
      <c r="P350" s="2"/>
      <c r="W350" s="2"/>
    </row>
    <row r="351" spans="1:23" ht="11.85" customHeight="1" x14ac:dyDescent="0.2">
      <c r="A351" s="3" t="s">
        <v>266</v>
      </c>
      <c r="C351" s="2">
        <f>C11+C348</f>
        <v>10991634.24</v>
      </c>
      <c r="D351" s="2"/>
      <c r="E351" s="2">
        <f>E11+E348</f>
        <v>11692185.42</v>
      </c>
      <c r="F351" s="2"/>
      <c r="G351" s="2">
        <f>G11+G348</f>
        <v>12274276.710000001</v>
      </c>
      <c r="H351" s="2"/>
      <c r="I351" s="2">
        <f>I11+I348</f>
        <v>11802061.350000001</v>
      </c>
      <c r="J351" s="2"/>
      <c r="K351" s="4">
        <f>K11+K348</f>
        <v>12127812.350000001</v>
      </c>
      <c r="L351" s="2"/>
      <c r="M351" s="4">
        <f>M11+M348</f>
        <v>10834529.350000001</v>
      </c>
      <c r="N351" s="2"/>
      <c r="P351" s="2"/>
      <c r="Q351" s="4">
        <f>Q11+Q348</f>
        <v>10859529.350000001</v>
      </c>
      <c r="R351" s="2"/>
      <c r="V351" s="2"/>
    </row>
    <row r="352" spans="1:23" ht="11.85" customHeight="1" x14ac:dyDescent="0.2">
      <c r="D352" s="2"/>
      <c r="F352" s="2"/>
      <c r="H352" s="2"/>
      <c r="J352" s="2"/>
      <c r="L352" s="2"/>
      <c r="N352" s="2"/>
      <c r="P352" s="2"/>
    </row>
    <row r="353" spans="1:16" ht="11.85" customHeight="1" x14ac:dyDescent="0.2">
      <c r="D353" s="2"/>
      <c r="F353" s="2"/>
      <c r="H353" s="2"/>
      <c r="J353" s="2"/>
      <c r="L353" s="2"/>
      <c r="N353" s="2"/>
      <c r="P353" s="2"/>
    </row>
    <row r="354" spans="1:16" ht="11.85" customHeight="1" x14ac:dyDescent="0.2">
      <c r="D354" s="2"/>
      <c r="F354" s="2"/>
      <c r="H354" s="2"/>
      <c r="J354" s="2"/>
      <c r="L354" s="2"/>
      <c r="N354" s="2"/>
      <c r="P354" s="2"/>
    </row>
    <row r="355" spans="1:16" ht="11.85" customHeight="1" x14ac:dyDescent="0.2">
      <c r="D355" s="2"/>
      <c r="F355" s="2"/>
      <c r="H355" s="2"/>
      <c r="J355" s="2"/>
      <c r="L355" s="2"/>
      <c r="N355" s="2"/>
      <c r="P355" s="2"/>
    </row>
    <row r="356" spans="1:16" ht="11.85" customHeight="1" x14ac:dyDescent="0.2">
      <c r="D356" s="2"/>
      <c r="F356" s="2"/>
      <c r="H356" s="2"/>
      <c r="J356" s="2"/>
      <c r="L356" s="2"/>
      <c r="N356" s="2"/>
      <c r="P356" s="2"/>
    </row>
    <row r="357" spans="1:16" ht="11.85" customHeight="1" x14ac:dyDescent="0.2">
      <c r="D357" s="2"/>
      <c r="F357" s="2"/>
      <c r="H357" s="2"/>
      <c r="J357" s="2"/>
      <c r="L357" s="2"/>
      <c r="N357" s="2"/>
      <c r="P357" s="2"/>
    </row>
    <row r="358" spans="1:16" ht="11.85" customHeight="1" x14ac:dyDescent="0.2">
      <c r="D358" s="2"/>
      <c r="F358" s="2"/>
      <c r="H358" s="2"/>
      <c r="J358" s="2"/>
      <c r="L358" s="2"/>
      <c r="N358" s="2"/>
      <c r="P358" s="2"/>
    </row>
    <row r="359" spans="1:16" ht="11.85" customHeight="1" x14ac:dyDescent="0.2">
      <c r="D359" s="2"/>
      <c r="F359" s="2"/>
      <c r="H359" s="2"/>
      <c r="J359" s="2"/>
      <c r="L359" s="2"/>
      <c r="N359" s="2"/>
      <c r="P359" s="2"/>
    </row>
    <row r="360" spans="1:16" ht="11.85" customHeight="1" x14ac:dyDescent="0.2">
      <c r="D360" s="2"/>
      <c r="F360" s="2"/>
      <c r="H360" s="2"/>
      <c r="J360" s="2"/>
      <c r="L360" s="2"/>
      <c r="N360" s="2"/>
      <c r="P360" s="2"/>
    </row>
    <row r="361" spans="1:16" ht="11.85" customHeight="1" x14ac:dyDescent="0.2">
      <c r="D361" s="2"/>
      <c r="F361" s="2"/>
      <c r="H361" s="2"/>
      <c r="J361" s="2"/>
      <c r="L361" s="2"/>
      <c r="N361" s="2"/>
      <c r="P361" s="2"/>
    </row>
    <row r="362" spans="1:16" ht="11.85" customHeight="1" x14ac:dyDescent="0.2">
      <c r="D362" s="2"/>
      <c r="F362" s="2"/>
      <c r="H362" s="2"/>
      <c r="J362" s="2"/>
      <c r="L362" s="2"/>
      <c r="N362" s="2"/>
      <c r="P362" s="2"/>
    </row>
    <row r="363" spans="1:16" ht="11.85" customHeight="1" x14ac:dyDescent="0.2">
      <c r="D363" s="2"/>
      <c r="F363" s="2"/>
      <c r="H363" s="2"/>
      <c r="J363" s="2"/>
      <c r="L363" s="2"/>
      <c r="N363" s="2"/>
      <c r="P363" s="2"/>
    </row>
    <row r="364" spans="1:16" ht="11.85" customHeight="1" x14ac:dyDescent="0.2">
      <c r="A364" s="1"/>
      <c r="B364" s="1"/>
      <c r="E364" s="2" t="str">
        <f>$E$1</f>
        <v>CITY OF BRADY</v>
      </c>
    </row>
    <row r="365" spans="1:16" ht="11.85" customHeight="1" x14ac:dyDescent="0.2">
      <c r="E365" s="2" t="str">
        <f>$E$2</f>
        <v>BUDGET REPORT</v>
      </c>
    </row>
    <row r="366" spans="1:16" ht="11.85" customHeight="1" x14ac:dyDescent="0.2">
      <c r="E366" s="2" t="str">
        <f>$E$3</f>
        <v>FISCAL YEAR 2022 - 2023</v>
      </c>
    </row>
    <row r="367" spans="1:16" ht="11.85" customHeight="1" x14ac:dyDescent="0.2">
      <c r="A367" s="3" t="s">
        <v>3</v>
      </c>
    </row>
    <row r="368" spans="1:16" ht="11.85" customHeight="1" x14ac:dyDescent="0.2">
      <c r="A368" s="3" t="s">
        <v>267</v>
      </c>
    </row>
    <row r="369" spans="1:34" ht="11.85" customHeight="1" x14ac:dyDescent="0.2">
      <c r="I369" s="49" t="str">
        <f>+I6</f>
        <v>(----- 2021-2022 ------)</v>
      </c>
      <c r="J369" s="49"/>
      <c r="K369" s="49"/>
      <c r="L369" s="6"/>
      <c r="M369" s="49" t="str">
        <f>$M$6</f>
        <v>2022-2023</v>
      </c>
      <c r="N369" s="49"/>
      <c r="O369" s="49"/>
      <c r="P369" s="49"/>
      <c r="Q369" s="49"/>
    </row>
    <row r="370" spans="1:34" ht="11.85" customHeight="1" x14ac:dyDescent="0.2">
      <c r="C370" s="7" t="str">
        <f>$C$7</f>
        <v>2018-2019</v>
      </c>
      <c r="D370" s="6"/>
      <c r="E370" s="7" t="str">
        <f>$E$7</f>
        <v>2019-2020</v>
      </c>
      <c r="F370" s="6"/>
      <c r="G370" s="7" t="str">
        <f>$G$7</f>
        <v>2020-2021</v>
      </c>
      <c r="H370" s="6"/>
      <c r="I370" s="7" t="s">
        <v>9</v>
      </c>
      <c r="J370" s="6"/>
      <c r="K370" s="8" t="str">
        <f>+$K$7</f>
        <v>PROJECTED</v>
      </c>
      <c r="L370" s="6"/>
      <c r="M370" s="8" t="str">
        <f>$M$7</f>
        <v>2022-2023</v>
      </c>
      <c r="N370" s="6"/>
      <c r="O370" s="8" t="str">
        <f>$O$7</f>
        <v>2022-2023</v>
      </c>
      <c r="P370" s="6"/>
      <c r="Q370" s="8" t="str">
        <f>$Q$7</f>
        <v xml:space="preserve">APPROVED </v>
      </c>
    </row>
    <row r="371" spans="1:34" ht="11.85" customHeight="1" x14ac:dyDescent="0.2">
      <c r="A371" s="9" t="s">
        <v>268</v>
      </c>
      <c r="C371" s="10" t="s">
        <v>12</v>
      </c>
      <c r="D371" s="6"/>
      <c r="E371" s="10" t="s">
        <v>12</v>
      </c>
      <c r="F371" s="6"/>
      <c r="G371" s="10" t="s">
        <v>12</v>
      </c>
      <c r="H371" s="6"/>
      <c r="I371" s="10" t="s">
        <v>13</v>
      </c>
      <c r="J371" s="6"/>
      <c r="K371" s="11" t="s">
        <v>13</v>
      </c>
      <c r="L371" s="6"/>
      <c r="M371" s="11" t="str">
        <f>$M$8</f>
        <v>BASE</v>
      </c>
      <c r="N371" s="6"/>
      <c r="O371" s="11" t="str">
        <f>$O$8</f>
        <v>SUPPLEMENTAL</v>
      </c>
      <c r="P371" s="6"/>
      <c r="Q371" s="11" t="str">
        <f>$Q$8</f>
        <v>BUDGET</v>
      </c>
    </row>
    <row r="372" spans="1:34" ht="11.85" customHeight="1" x14ac:dyDescent="0.2"/>
    <row r="373" spans="1:34" ht="11.85" customHeight="1" x14ac:dyDescent="0.2">
      <c r="A373" s="12" t="s">
        <v>269</v>
      </c>
    </row>
    <row r="374" spans="1:34" ht="11.85" customHeight="1" x14ac:dyDescent="0.2">
      <c r="A374" s="3" t="s">
        <v>270</v>
      </c>
      <c r="C374" s="2">
        <v>381476.84</v>
      </c>
      <c r="D374" s="2"/>
      <c r="E374" s="2">
        <v>246909.9</v>
      </c>
      <c r="F374" s="2"/>
      <c r="G374" s="2">
        <v>252056.5</v>
      </c>
      <c r="H374" s="2"/>
      <c r="I374" s="2">
        <v>262496</v>
      </c>
      <c r="J374" s="2"/>
      <c r="K374" s="2">
        <v>270000</v>
      </c>
      <c r="L374" s="2"/>
      <c r="M374" s="4">
        <v>323749</v>
      </c>
      <c r="N374" s="2"/>
      <c r="O374" s="24">
        <f>-86400+5000</f>
        <v>-81400</v>
      </c>
      <c r="P374" s="2"/>
      <c r="Q374" s="4">
        <f>M374+O374</f>
        <v>242349</v>
      </c>
      <c r="T374" s="13"/>
    </row>
    <row r="375" spans="1:34" ht="11.85" customHeight="1" x14ac:dyDescent="0.2">
      <c r="A375" s="3" t="s">
        <v>271</v>
      </c>
      <c r="C375" s="2">
        <v>1915.96</v>
      </c>
      <c r="D375" s="2"/>
      <c r="E375" s="2">
        <v>39.51</v>
      </c>
      <c r="F375" s="2"/>
      <c r="G375" s="2">
        <v>0</v>
      </c>
      <c r="H375" s="2"/>
      <c r="I375" s="2">
        <v>500</v>
      </c>
      <c r="J375" s="2"/>
      <c r="K375" s="2">
        <v>500</v>
      </c>
      <c r="L375" s="2"/>
      <c r="M375" s="4">
        <v>0</v>
      </c>
      <c r="N375" s="2"/>
      <c r="O375" s="24">
        <v>0</v>
      </c>
      <c r="P375" s="2"/>
      <c r="Q375" s="4">
        <f t="shared" ref="Q375:Q383" si="17">M375+O375</f>
        <v>0</v>
      </c>
      <c r="T375" s="13"/>
    </row>
    <row r="376" spans="1:34" ht="11.85" customHeight="1" x14ac:dyDescent="0.2">
      <c r="A376" s="3" t="s">
        <v>272</v>
      </c>
      <c r="C376" s="2">
        <v>0</v>
      </c>
      <c r="D376" s="2"/>
      <c r="E376" s="2">
        <v>0</v>
      </c>
      <c r="F376" s="2"/>
      <c r="G376" s="2">
        <v>0</v>
      </c>
      <c r="H376" s="2"/>
      <c r="I376" s="2">
        <v>0</v>
      </c>
      <c r="J376" s="2"/>
      <c r="K376" s="2">
        <v>0</v>
      </c>
      <c r="L376" s="2"/>
      <c r="M376" s="4">
        <v>0</v>
      </c>
      <c r="N376" s="2"/>
      <c r="O376" s="24">
        <v>0</v>
      </c>
      <c r="P376" s="2"/>
      <c r="Q376" s="4">
        <f t="shared" si="17"/>
        <v>0</v>
      </c>
      <c r="T376" s="13"/>
    </row>
    <row r="377" spans="1:34" ht="11.85" customHeight="1" x14ac:dyDescent="0.2">
      <c r="A377" s="3" t="s">
        <v>273</v>
      </c>
      <c r="C377" s="2">
        <v>4630</v>
      </c>
      <c r="D377" s="2"/>
      <c r="E377" s="2">
        <v>4965</v>
      </c>
      <c r="F377" s="2"/>
      <c r="G377" s="2">
        <v>4865</v>
      </c>
      <c r="H377" s="2"/>
      <c r="I377" s="2">
        <v>4500</v>
      </c>
      <c r="J377" s="2"/>
      <c r="K377" s="2">
        <v>5400</v>
      </c>
      <c r="L377" s="2"/>
      <c r="M377" s="4">
        <v>5340</v>
      </c>
      <c r="N377" s="2"/>
      <c r="O377" s="24">
        <v>0</v>
      </c>
      <c r="P377" s="2"/>
      <c r="Q377" s="4">
        <f t="shared" si="17"/>
        <v>5340</v>
      </c>
      <c r="T377" s="13"/>
    </row>
    <row r="378" spans="1:34" ht="11.85" customHeight="1" x14ac:dyDescent="0.2">
      <c r="A378" s="3" t="s">
        <v>274</v>
      </c>
      <c r="C378" s="2">
        <v>38787.599999999999</v>
      </c>
      <c r="D378" s="2"/>
      <c r="E378" s="2">
        <v>51337.39</v>
      </c>
      <c r="F378" s="2"/>
      <c r="G378" s="2">
        <v>47939.02</v>
      </c>
      <c r="H378" s="2"/>
      <c r="I378" s="2">
        <v>50286</v>
      </c>
      <c r="J378" s="2"/>
      <c r="K378" s="2">
        <v>50286</v>
      </c>
      <c r="L378" s="2"/>
      <c r="M378" s="4">
        <v>55620</v>
      </c>
      <c r="N378" s="2"/>
      <c r="O378" s="24">
        <v>-13000</v>
      </c>
      <c r="P378" s="2"/>
      <c r="Q378" s="4">
        <f t="shared" si="17"/>
        <v>42620</v>
      </c>
      <c r="T378" s="13"/>
    </row>
    <row r="379" spans="1:34" ht="11.85" customHeight="1" x14ac:dyDescent="0.2">
      <c r="A379" s="3" t="s">
        <v>275</v>
      </c>
      <c r="C379" s="2">
        <v>23561.040000000001</v>
      </c>
      <c r="D379" s="2"/>
      <c r="E379" s="2">
        <v>25913.64</v>
      </c>
      <c r="F379" s="2"/>
      <c r="G379" s="2">
        <v>26087.68</v>
      </c>
      <c r="H379" s="2"/>
      <c r="I379" s="2">
        <v>25307</v>
      </c>
      <c r="J379" s="2"/>
      <c r="K379" s="2">
        <v>25307</v>
      </c>
      <c r="L379" s="2"/>
      <c r="M379" s="4">
        <v>31436</v>
      </c>
      <c r="N379" s="2"/>
      <c r="O379" s="24">
        <f>-8400+500</f>
        <v>-7900</v>
      </c>
      <c r="P379" s="2"/>
      <c r="Q379" s="4">
        <f t="shared" si="17"/>
        <v>23536</v>
      </c>
      <c r="T379" s="13"/>
    </row>
    <row r="380" spans="1:34" ht="11.85" customHeight="1" x14ac:dyDescent="0.2">
      <c r="A380" s="3" t="s">
        <v>276</v>
      </c>
      <c r="C380" s="2">
        <v>953.59</v>
      </c>
      <c r="D380" s="2"/>
      <c r="E380" s="2">
        <v>1006.65</v>
      </c>
      <c r="F380" s="2"/>
      <c r="G380" s="2">
        <v>1288.3399999999999</v>
      </c>
      <c r="H380" s="2"/>
      <c r="I380" s="2">
        <v>1328</v>
      </c>
      <c r="J380" s="2"/>
      <c r="K380" s="2">
        <v>1328</v>
      </c>
      <c r="L380" s="2"/>
      <c r="M380" s="4">
        <v>1882</v>
      </c>
      <c r="N380" s="2"/>
      <c r="O380" s="24">
        <v>0</v>
      </c>
      <c r="P380" s="2"/>
      <c r="Q380" s="4">
        <f t="shared" si="17"/>
        <v>1882</v>
      </c>
      <c r="T380" s="13"/>
    </row>
    <row r="381" spans="1:34" ht="11.85" customHeight="1" x14ac:dyDescent="0.2">
      <c r="A381" s="3" t="s">
        <v>277</v>
      </c>
      <c r="C381" s="2">
        <v>41.14</v>
      </c>
      <c r="D381" s="2"/>
      <c r="E381" s="2">
        <v>658.51</v>
      </c>
      <c r="F381" s="2"/>
      <c r="G381" s="2">
        <v>1149.7</v>
      </c>
      <c r="H381" s="2"/>
      <c r="I381" s="2">
        <v>612</v>
      </c>
      <c r="J381" s="2"/>
      <c r="K381" s="2">
        <v>612</v>
      </c>
      <c r="L381" s="2"/>
      <c r="M381" s="4">
        <v>527</v>
      </c>
      <c r="N381" s="2"/>
      <c r="O381" s="24">
        <v>0</v>
      </c>
      <c r="P381" s="2"/>
      <c r="Q381" s="4">
        <f t="shared" si="17"/>
        <v>527</v>
      </c>
      <c r="T381" s="13"/>
    </row>
    <row r="382" spans="1:34" ht="11.85" customHeight="1" x14ac:dyDescent="0.2">
      <c r="A382" s="3" t="s">
        <v>278</v>
      </c>
      <c r="C382" s="2">
        <v>30424.35</v>
      </c>
      <c r="D382" s="2"/>
      <c r="E382" s="2">
        <v>20685.439999999999</v>
      </c>
      <c r="F382" s="2"/>
      <c r="G382" s="2">
        <v>20619.919999999998</v>
      </c>
      <c r="H382" s="2"/>
      <c r="I382" s="2">
        <v>20514</v>
      </c>
      <c r="J382" s="2"/>
      <c r="K382" s="2">
        <v>20514</v>
      </c>
      <c r="L382" s="2"/>
      <c r="M382" s="4">
        <v>25252</v>
      </c>
      <c r="N382" s="2"/>
      <c r="O382" s="24">
        <f>-6600+500</f>
        <v>-6100</v>
      </c>
      <c r="P382" s="2"/>
      <c r="Q382" s="4">
        <f t="shared" si="17"/>
        <v>19152</v>
      </c>
      <c r="T382" s="13"/>
    </row>
    <row r="383" spans="1:34" ht="11.85" customHeight="1" x14ac:dyDescent="0.2">
      <c r="A383" s="3" t="s">
        <v>279</v>
      </c>
      <c r="C383" s="14">
        <v>899.45</v>
      </c>
      <c r="D383" s="2"/>
      <c r="E383" s="14">
        <v>40.44</v>
      </c>
      <c r="F383" s="2"/>
      <c r="G383" s="14">
        <v>0</v>
      </c>
      <c r="H383" s="2"/>
      <c r="I383" s="14">
        <v>0</v>
      </c>
      <c r="J383" s="2"/>
      <c r="K383" s="14">
        <v>0</v>
      </c>
      <c r="L383" s="2"/>
      <c r="M383" s="15">
        <v>0</v>
      </c>
      <c r="N383" s="2"/>
      <c r="O383" s="27">
        <v>0</v>
      </c>
      <c r="P383" s="2"/>
      <c r="Q383" s="15">
        <f t="shared" si="17"/>
        <v>0</v>
      </c>
      <c r="T383" s="13"/>
      <c r="AH383" s="4"/>
    </row>
    <row r="384" spans="1:34" ht="11.85" customHeight="1" x14ac:dyDescent="0.2">
      <c r="A384" s="3" t="s">
        <v>280</v>
      </c>
      <c r="C384" s="2">
        <f>SUM(C374:C383)</f>
        <v>482689.97000000003</v>
      </c>
      <c r="D384" s="2"/>
      <c r="E384" s="2">
        <f>SUM(E374:E383)</f>
        <v>351556.48000000004</v>
      </c>
      <c r="F384" s="2"/>
      <c r="G384" s="2">
        <f>SUM(G374:G383)</f>
        <v>354006.16000000003</v>
      </c>
      <c r="H384" s="2"/>
      <c r="I384" s="2">
        <f>SUM(I374:I383)</f>
        <v>365543</v>
      </c>
      <c r="J384" s="2"/>
      <c r="K384" s="4">
        <f>SUM(K374:K383)</f>
        <v>373947</v>
      </c>
      <c r="L384" s="2"/>
      <c r="M384" s="4">
        <f>SUM(M374:M383)</f>
        <v>443806</v>
      </c>
      <c r="N384" s="2"/>
      <c r="O384" s="24">
        <f>SUM(O374:O383)</f>
        <v>-108400</v>
      </c>
      <c r="P384" s="2"/>
      <c r="Q384" s="4">
        <f>SUM(Q374:Q383)</f>
        <v>335406</v>
      </c>
      <c r="R384" s="2"/>
      <c r="T384" s="17"/>
      <c r="U384" s="2"/>
    </row>
    <row r="385" spans="1:20" ht="11.85" customHeight="1" x14ac:dyDescent="0.2">
      <c r="D385" s="2"/>
      <c r="F385" s="2"/>
      <c r="H385" s="2"/>
      <c r="J385" s="2"/>
      <c r="L385" s="2"/>
      <c r="N385" s="2"/>
      <c r="P385" s="2"/>
    </row>
    <row r="386" spans="1:20" ht="11.85" customHeight="1" x14ac:dyDescent="0.2">
      <c r="A386" s="12" t="s">
        <v>281</v>
      </c>
      <c r="D386" s="2"/>
      <c r="F386" s="2"/>
      <c r="H386" s="2"/>
      <c r="J386" s="2"/>
      <c r="L386" s="2"/>
      <c r="N386" s="2"/>
      <c r="P386" s="2"/>
    </row>
    <row r="387" spans="1:20" ht="11.85" customHeight="1" x14ac:dyDescent="0.2">
      <c r="A387" s="3" t="s">
        <v>282</v>
      </c>
      <c r="C387" s="2">
        <v>1479.19</v>
      </c>
      <c r="D387" s="2"/>
      <c r="E387" s="2">
        <v>560</v>
      </c>
      <c r="F387" s="2"/>
      <c r="G387" s="2">
        <v>540</v>
      </c>
      <c r="H387" s="2"/>
      <c r="I387" s="2">
        <v>2000</v>
      </c>
      <c r="J387" s="2"/>
      <c r="K387" s="2">
        <v>1000</v>
      </c>
      <c r="L387" s="2"/>
      <c r="M387" s="4">
        <v>1000</v>
      </c>
      <c r="N387" s="2"/>
      <c r="O387" s="4">
        <v>0</v>
      </c>
      <c r="P387" s="2"/>
      <c r="Q387" s="4">
        <f t="shared" ref="Q387:Q403" si="18">M387+O387</f>
        <v>1000</v>
      </c>
      <c r="T387" s="13"/>
    </row>
    <row r="388" spans="1:20" ht="11.85" customHeight="1" x14ac:dyDescent="0.2">
      <c r="A388" s="3" t="s">
        <v>283</v>
      </c>
      <c r="C388" s="2">
        <v>21855.24</v>
      </c>
      <c r="D388" s="2"/>
      <c r="E388" s="2">
        <v>20731.38</v>
      </c>
      <c r="F388" s="2"/>
      <c r="G388" s="2">
        <v>21700.59</v>
      </c>
      <c r="H388" s="2"/>
      <c r="I388" s="2">
        <v>22000</v>
      </c>
      <c r="J388" s="2"/>
      <c r="K388" s="2">
        <v>22000</v>
      </c>
      <c r="L388" s="2"/>
      <c r="M388" s="4">
        <v>22000</v>
      </c>
      <c r="N388" s="2"/>
      <c r="O388" s="4">
        <v>0</v>
      </c>
      <c r="P388" s="2"/>
      <c r="Q388" s="4">
        <f t="shared" si="18"/>
        <v>22000</v>
      </c>
      <c r="T388" s="13"/>
    </row>
    <row r="389" spans="1:20" ht="11.85" customHeight="1" x14ac:dyDescent="0.2">
      <c r="A389" s="3" t="s">
        <v>284</v>
      </c>
      <c r="C389" s="2">
        <v>21246.04</v>
      </c>
      <c r="D389" s="2"/>
      <c r="E389" s="2">
        <v>3545.58</v>
      </c>
      <c r="F389" s="2"/>
      <c r="G389" s="2">
        <v>9531.5</v>
      </c>
      <c r="H389" s="2"/>
      <c r="I389" s="2">
        <v>15000</v>
      </c>
      <c r="J389" s="2"/>
      <c r="K389" s="2">
        <v>40000</v>
      </c>
      <c r="L389" s="2"/>
      <c r="M389" s="4">
        <v>10000</v>
      </c>
      <c r="N389" s="2"/>
      <c r="O389" s="4">
        <v>0</v>
      </c>
      <c r="P389" s="2"/>
      <c r="Q389" s="4">
        <f t="shared" si="18"/>
        <v>10000</v>
      </c>
      <c r="T389" s="13"/>
    </row>
    <row r="390" spans="1:20" ht="11.85" customHeight="1" x14ac:dyDescent="0.2">
      <c r="A390" s="3" t="s">
        <v>285</v>
      </c>
      <c r="C390" s="2">
        <v>2983.2</v>
      </c>
      <c r="D390" s="2"/>
      <c r="E390" s="2">
        <v>3084.22</v>
      </c>
      <c r="F390" s="2"/>
      <c r="G390" s="2">
        <v>3157.44</v>
      </c>
      <c r="H390" s="2"/>
      <c r="I390" s="2">
        <v>3000</v>
      </c>
      <c r="J390" s="2"/>
      <c r="K390" s="2">
        <v>3000</v>
      </c>
      <c r="L390" s="2"/>
      <c r="M390" s="4">
        <v>3000</v>
      </c>
      <c r="N390" s="2"/>
      <c r="O390" s="4">
        <v>0</v>
      </c>
      <c r="P390" s="2"/>
      <c r="Q390" s="4">
        <f t="shared" si="18"/>
        <v>3000</v>
      </c>
      <c r="T390" s="13"/>
    </row>
    <row r="391" spans="1:20" ht="11.85" customHeight="1" x14ac:dyDescent="0.2">
      <c r="A391" s="3" t="s">
        <v>286</v>
      </c>
      <c r="C391" s="2">
        <v>22062.01</v>
      </c>
      <c r="D391" s="2"/>
      <c r="E391" s="2">
        <v>23552.75</v>
      </c>
      <c r="F391" s="2"/>
      <c r="G391" s="2">
        <v>26291.3</v>
      </c>
      <c r="H391" s="2"/>
      <c r="I391" s="2">
        <v>28150</v>
      </c>
      <c r="J391" s="2"/>
      <c r="K391" s="2">
        <v>28150</v>
      </c>
      <c r="L391" s="2"/>
      <c r="M391" s="4">
        <v>32400</v>
      </c>
      <c r="N391" s="2"/>
      <c r="O391" s="4">
        <v>0</v>
      </c>
      <c r="P391" s="2"/>
      <c r="Q391" s="4">
        <f t="shared" si="18"/>
        <v>32400</v>
      </c>
      <c r="T391" s="13"/>
    </row>
    <row r="392" spans="1:20" ht="11.85" customHeight="1" x14ac:dyDescent="0.2">
      <c r="A392" s="3" t="s">
        <v>287</v>
      </c>
      <c r="C392" s="2">
        <v>13566.88</v>
      </c>
      <c r="D392" s="2"/>
      <c r="E392" s="2">
        <v>8622.41</v>
      </c>
      <c r="F392" s="2"/>
      <c r="G392" s="2">
        <v>3057.62</v>
      </c>
      <c r="H392" s="2"/>
      <c r="I392" s="2">
        <v>4000</v>
      </c>
      <c r="J392" s="2"/>
      <c r="K392" s="2">
        <v>4000</v>
      </c>
      <c r="L392" s="2"/>
      <c r="M392" s="4">
        <v>29000</v>
      </c>
      <c r="N392" s="2"/>
      <c r="O392" s="4">
        <v>0</v>
      </c>
      <c r="P392" s="2"/>
      <c r="Q392" s="4">
        <f t="shared" si="18"/>
        <v>29000</v>
      </c>
      <c r="T392" s="13"/>
    </row>
    <row r="393" spans="1:20" ht="11.85" customHeight="1" x14ac:dyDescent="0.2">
      <c r="A393" s="3" t="s">
        <v>288</v>
      </c>
      <c r="C393" s="2">
        <v>80590.149999999994</v>
      </c>
      <c r="D393" s="2"/>
      <c r="E393" s="2">
        <v>47923.72</v>
      </c>
      <c r="F393" s="2"/>
      <c r="G393" s="2">
        <v>22905.37</v>
      </c>
      <c r="H393" s="2"/>
      <c r="I393" s="2">
        <v>52000</v>
      </c>
      <c r="J393" s="2"/>
      <c r="K393" s="2">
        <v>15000</v>
      </c>
      <c r="L393" s="2"/>
      <c r="M393" s="4">
        <v>30000</v>
      </c>
      <c r="N393" s="2"/>
      <c r="O393" s="4">
        <v>0</v>
      </c>
      <c r="P393" s="2"/>
      <c r="Q393" s="4">
        <f t="shared" si="18"/>
        <v>30000</v>
      </c>
      <c r="T393" s="13"/>
    </row>
    <row r="394" spans="1:20" ht="11.85" hidden="1" customHeight="1" x14ac:dyDescent="0.2">
      <c r="A394" s="3" t="s">
        <v>289</v>
      </c>
      <c r="C394" s="2">
        <v>0</v>
      </c>
      <c r="D394" s="2"/>
      <c r="E394" s="2">
        <v>0</v>
      </c>
      <c r="F394" s="2"/>
      <c r="G394" s="2">
        <v>0</v>
      </c>
      <c r="H394" s="2"/>
      <c r="I394" s="2">
        <v>0</v>
      </c>
      <c r="J394" s="2"/>
      <c r="K394" s="2">
        <v>0</v>
      </c>
      <c r="L394" s="2"/>
      <c r="M394" s="4">
        <v>0</v>
      </c>
      <c r="N394" s="2"/>
      <c r="O394" s="4">
        <v>0</v>
      </c>
      <c r="P394" s="2"/>
      <c r="Q394" s="4">
        <f t="shared" si="18"/>
        <v>0</v>
      </c>
      <c r="T394" s="13"/>
    </row>
    <row r="395" spans="1:20" ht="11.85" customHeight="1" x14ac:dyDescent="0.2">
      <c r="A395" s="3" t="s">
        <v>290</v>
      </c>
      <c r="C395" s="2">
        <v>23812.16</v>
      </c>
      <c r="D395" s="2"/>
      <c r="E395" s="2">
        <v>25187.4</v>
      </c>
      <c r="F395" s="2"/>
      <c r="G395" s="2">
        <v>26464.92</v>
      </c>
      <c r="H395" s="2"/>
      <c r="I395" s="2">
        <v>27000</v>
      </c>
      <c r="J395" s="2"/>
      <c r="K395" s="2">
        <v>27000</v>
      </c>
      <c r="L395" s="2"/>
      <c r="M395" s="4">
        <v>27000</v>
      </c>
      <c r="N395" s="2"/>
      <c r="O395" s="4">
        <v>0</v>
      </c>
      <c r="P395" s="2"/>
      <c r="Q395" s="4">
        <f t="shared" si="18"/>
        <v>27000</v>
      </c>
      <c r="T395" s="13"/>
    </row>
    <row r="396" spans="1:20" ht="11.85" customHeight="1" x14ac:dyDescent="0.2">
      <c r="A396" s="3" t="s">
        <v>291</v>
      </c>
      <c r="C396" s="2">
        <v>24210.41</v>
      </c>
      <c r="D396" s="2"/>
      <c r="E396" s="2">
        <v>24535.3</v>
      </c>
      <c r="F396" s="2"/>
      <c r="G396" s="2">
        <v>25552.080000000002</v>
      </c>
      <c r="H396" s="2"/>
      <c r="I396" s="2">
        <v>25000</v>
      </c>
      <c r="J396" s="2"/>
      <c r="K396" s="2">
        <v>25000</v>
      </c>
      <c r="L396" s="2"/>
      <c r="M396" s="4">
        <v>27000</v>
      </c>
      <c r="N396" s="2"/>
      <c r="O396" s="4">
        <v>0</v>
      </c>
      <c r="P396" s="2"/>
      <c r="Q396" s="4">
        <f t="shared" si="18"/>
        <v>27000</v>
      </c>
      <c r="T396" s="13"/>
    </row>
    <row r="397" spans="1:20" ht="11.85" customHeight="1" x14ac:dyDescent="0.2">
      <c r="A397" s="3" t="s">
        <v>292</v>
      </c>
      <c r="C397" s="2">
        <v>14983.65</v>
      </c>
      <c r="D397" s="2"/>
      <c r="E397" s="2">
        <v>15430.48</v>
      </c>
      <c r="F397" s="2"/>
      <c r="G397" s="2">
        <v>15574.76</v>
      </c>
      <c r="H397" s="2"/>
      <c r="I397" s="2">
        <v>17000</v>
      </c>
      <c r="J397" s="2"/>
      <c r="K397" s="2">
        <v>17000</v>
      </c>
      <c r="L397" s="2"/>
      <c r="M397" s="4">
        <v>17000</v>
      </c>
      <c r="N397" s="2"/>
      <c r="O397" s="4">
        <v>0</v>
      </c>
      <c r="P397" s="2"/>
      <c r="Q397" s="4">
        <f t="shared" si="18"/>
        <v>17000</v>
      </c>
      <c r="T397" s="13"/>
    </row>
    <row r="398" spans="1:20" ht="11.85" hidden="1" customHeight="1" x14ac:dyDescent="0.2">
      <c r="A398" s="3" t="s">
        <v>293</v>
      </c>
      <c r="C398" s="2">
        <v>0</v>
      </c>
      <c r="D398" s="2"/>
      <c r="E398" s="2">
        <v>0</v>
      </c>
      <c r="F398" s="2"/>
      <c r="G398" s="2">
        <v>0</v>
      </c>
      <c r="H398" s="2"/>
      <c r="I398" s="2">
        <v>0</v>
      </c>
      <c r="J398" s="2"/>
      <c r="K398" s="2">
        <v>0</v>
      </c>
      <c r="L398" s="2"/>
      <c r="M398" s="4">
        <v>0</v>
      </c>
      <c r="N398" s="2"/>
      <c r="O398" s="4">
        <v>0</v>
      </c>
      <c r="P398" s="2"/>
      <c r="Q398" s="4">
        <f t="shared" si="18"/>
        <v>0</v>
      </c>
      <c r="T398" s="13"/>
    </row>
    <row r="399" spans="1:20" ht="11.85" customHeight="1" x14ac:dyDescent="0.2">
      <c r="A399" s="3" t="s">
        <v>294</v>
      </c>
      <c r="C399" s="2">
        <v>9501.5499999999993</v>
      </c>
      <c r="D399" s="2"/>
      <c r="E399" s="2">
        <v>10178.790000000001</v>
      </c>
      <c r="F399" s="2"/>
      <c r="G399" s="2">
        <v>8508</v>
      </c>
      <c r="H399" s="2"/>
      <c r="I399" s="2">
        <v>8500</v>
      </c>
      <c r="J399" s="2"/>
      <c r="K399" s="2">
        <v>8500</v>
      </c>
      <c r="L399" s="2"/>
      <c r="M399" s="4">
        <v>8500</v>
      </c>
      <c r="N399" s="2"/>
      <c r="O399" s="4">
        <v>0</v>
      </c>
      <c r="P399" s="2"/>
      <c r="Q399" s="4">
        <f t="shared" si="18"/>
        <v>8500</v>
      </c>
      <c r="T399" s="13"/>
    </row>
    <row r="400" spans="1:20" ht="11.85" customHeight="1" x14ac:dyDescent="0.2">
      <c r="A400" s="3" t="s">
        <v>295</v>
      </c>
      <c r="C400" s="2">
        <v>4069</v>
      </c>
      <c r="D400" s="2"/>
      <c r="E400" s="2">
        <v>2144</v>
      </c>
      <c r="F400" s="2"/>
      <c r="G400" s="2">
        <v>2063</v>
      </c>
      <c r="H400" s="2"/>
      <c r="I400" s="2">
        <v>3500</v>
      </c>
      <c r="J400" s="2"/>
      <c r="K400" s="2">
        <v>3500</v>
      </c>
      <c r="L400" s="2"/>
      <c r="M400" s="4">
        <v>3500</v>
      </c>
      <c r="N400" s="2"/>
      <c r="O400" s="4">
        <v>0</v>
      </c>
      <c r="P400" s="2"/>
      <c r="Q400" s="4">
        <f t="shared" si="18"/>
        <v>3500</v>
      </c>
      <c r="T400" s="13"/>
    </row>
    <row r="401" spans="1:20" ht="11.85" customHeight="1" x14ac:dyDescent="0.2">
      <c r="A401" s="3" t="s">
        <v>296</v>
      </c>
      <c r="C401" s="2">
        <v>974.72</v>
      </c>
      <c r="D401" s="2"/>
      <c r="E401" s="2">
        <v>1675.37</v>
      </c>
      <c r="F401" s="2"/>
      <c r="G401" s="2">
        <v>1799.11</v>
      </c>
      <c r="H401" s="2"/>
      <c r="I401" s="2">
        <v>2300</v>
      </c>
      <c r="J401" s="2"/>
      <c r="K401" s="2">
        <v>2300</v>
      </c>
      <c r="L401" s="2"/>
      <c r="M401" s="4">
        <v>2300</v>
      </c>
      <c r="N401" s="2"/>
      <c r="O401" s="4">
        <v>0</v>
      </c>
      <c r="P401" s="2"/>
      <c r="Q401" s="4">
        <f t="shared" si="18"/>
        <v>2300</v>
      </c>
      <c r="T401" s="13"/>
    </row>
    <row r="402" spans="1:20" ht="11.85" customHeight="1" x14ac:dyDescent="0.2">
      <c r="A402" s="3" t="s">
        <v>297</v>
      </c>
      <c r="C402" s="2">
        <v>13490.86</v>
      </c>
      <c r="D402" s="2"/>
      <c r="E402" s="2">
        <v>36</v>
      </c>
      <c r="F402" s="2"/>
      <c r="G402" s="2">
        <v>0</v>
      </c>
      <c r="H402" s="2"/>
      <c r="I402" s="2">
        <v>1600</v>
      </c>
      <c r="J402" s="2"/>
      <c r="K402" s="2">
        <v>4690</v>
      </c>
      <c r="L402" s="2"/>
      <c r="M402" s="4">
        <v>4800</v>
      </c>
      <c r="N402" s="2"/>
      <c r="O402" s="4">
        <v>0</v>
      </c>
      <c r="P402" s="2"/>
      <c r="Q402" s="4">
        <f>M402+O402</f>
        <v>4800</v>
      </c>
      <c r="T402" s="13"/>
    </row>
    <row r="403" spans="1:20" ht="11.85" customHeight="1" x14ac:dyDescent="0.2">
      <c r="A403" s="3" t="s">
        <v>298</v>
      </c>
      <c r="C403" s="14">
        <v>500083.77</v>
      </c>
      <c r="D403" s="2"/>
      <c r="E403" s="14">
        <v>0</v>
      </c>
      <c r="F403" s="2"/>
      <c r="G403" s="14">
        <v>0</v>
      </c>
      <c r="H403" s="2"/>
      <c r="I403" s="14">
        <v>0</v>
      </c>
      <c r="J403" s="2"/>
      <c r="K403" s="14">
        <v>0</v>
      </c>
      <c r="L403" s="2"/>
      <c r="M403" s="15">
        <v>0</v>
      </c>
      <c r="N403" s="2"/>
      <c r="O403" s="15">
        <v>0</v>
      </c>
      <c r="P403" s="2"/>
      <c r="Q403" s="15">
        <f t="shared" si="18"/>
        <v>0</v>
      </c>
      <c r="T403" s="13"/>
    </row>
    <row r="404" spans="1:20" ht="11.85" customHeight="1" x14ac:dyDescent="0.2">
      <c r="A404" s="3" t="s">
        <v>299</v>
      </c>
      <c r="C404" s="2">
        <f>SUM(C387:C403)</f>
        <v>754908.83000000007</v>
      </c>
      <c r="D404" s="2"/>
      <c r="E404" s="2">
        <f>SUM(E387:E403)</f>
        <v>187207.4</v>
      </c>
      <c r="F404" s="2"/>
      <c r="G404" s="2">
        <f>SUM(G387:G403)</f>
        <v>167145.69</v>
      </c>
      <c r="H404" s="2"/>
      <c r="I404" s="2">
        <f>SUM(I387:I403)</f>
        <v>211050</v>
      </c>
      <c r="J404" s="2"/>
      <c r="K404" s="4">
        <f>SUM(K387:K403)</f>
        <v>201140</v>
      </c>
      <c r="L404" s="2"/>
      <c r="M404" s="4">
        <f>SUM(M387:M403)</f>
        <v>217500</v>
      </c>
      <c r="N404" s="2"/>
      <c r="O404" s="4">
        <f>SUM(O387:O403)</f>
        <v>0</v>
      </c>
      <c r="P404" s="2"/>
      <c r="Q404" s="4">
        <f>SUM(Q387:Q403)</f>
        <v>217500</v>
      </c>
      <c r="T404" s="17"/>
    </row>
    <row r="405" spans="1:20" ht="11.85" customHeight="1" x14ac:dyDescent="0.2">
      <c r="D405" s="2"/>
      <c r="F405" s="2"/>
      <c r="H405" s="2"/>
      <c r="J405" s="2"/>
      <c r="L405" s="2"/>
      <c r="N405" s="2"/>
      <c r="P405" s="2"/>
    </row>
    <row r="406" spans="1:20" ht="11.85" customHeight="1" x14ac:dyDescent="0.2">
      <c r="A406" s="12" t="s">
        <v>300</v>
      </c>
      <c r="D406" s="2"/>
      <c r="F406" s="2"/>
      <c r="H406" s="2"/>
      <c r="J406" s="2"/>
      <c r="L406" s="2"/>
      <c r="N406" s="2"/>
      <c r="P406" s="2"/>
    </row>
    <row r="407" spans="1:20" ht="11.85" customHeight="1" x14ac:dyDescent="0.2">
      <c r="A407" s="3" t="s">
        <v>301</v>
      </c>
      <c r="C407" s="2">
        <v>1294.1099999999999</v>
      </c>
      <c r="D407" s="2"/>
      <c r="E407" s="2">
        <v>1808.76</v>
      </c>
      <c r="F407" s="2"/>
      <c r="G407" s="2">
        <v>2339.73</v>
      </c>
      <c r="H407" s="2"/>
      <c r="I407" s="2">
        <v>2500</v>
      </c>
      <c r="J407" s="2"/>
      <c r="K407" s="2">
        <v>2500</v>
      </c>
      <c r="L407" s="2"/>
      <c r="M407" s="4">
        <v>2500</v>
      </c>
      <c r="N407" s="2"/>
      <c r="O407" s="4">
        <v>0</v>
      </c>
      <c r="P407" s="2"/>
      <c r="Q407" s="4">
        <f t="shared" ref="Q407:Q422" si="19">M407+O407</f>
        <v>2500</v>
      </c>
      <c r="T407" s="13"/>
    </row>
    <row r="408" spans="1:20" ht="11.85" customHeight="1" x14ac:dyDescent="0.2">
      <c r="A408" s="3" t="s">
        <v>302</v>
      </c>
      <c r="C408" s="2">
        <v>19408.599999999999</v>
      </c>
      <c r="D408" s="2"/>
      <c r="E408" s="2">
        <v>19427.72</v>
      </c>
      <c r="F408" s="2"/>
      <c r="G408" s="2">
        <v>18928.009999999998</v>
      </c>
      <c r="H408" s="2"/>
      <c r="I408" s="2">
        <v>20000</v>
      </c>
      <c r="J408" s="2"/>
      <c r="K408" s="2">
        <v>22000</v>
      </c>
      <c r="L408" s="2"/>
      <c r="M408" s="4">
        <v>20000</v>
      </c>
      <c r="N408" s="2"/>
      <c r="O408" s="4">
        <v>0</v>
      </c>
      <c r="P408" s="2"/>
      <c r="Q408" s="4">
        <f t="shared" si="19"/>
        <v>20000</v>
      </c>
      <c r="T408" s="13"/>
    </row>
    <row r="409" spans="1:20" ht="11.85" customHeight="1" x14ac:dyDescent="0.2">
      <c r="A409" s="3" t="s">
        <v>303</v>
      </c>
      <c r="C409" s="2">
        <v>1020.23</v>
      </c>
      <c r="D409" s="2"/>
      <c r="E409" s="2">
        <v>6064.41</v>
      </c>
      <c r="F409" s="2"/>
      <c r="G409" s="2">
        <v>2160.2399999999998</v>
      </c>
      <c r="H409" s="2"/>
      <c r="I409" s="2">
        <v>4000</v>
      </c>
      <c r="J409" s="2"/>
      <c r="K409" s="2">
        <v>2500</v>
      </c>
      <c r="L409" s="2"/>
      <c r="M409" s="4">
        <v>4000</v>
      </c>
      <c r="N409" s="2"/>
      <c r="O409" s="4">
        <v>0</v>
      </c>
      <c r="P409" s="2"/>
      <c r="Q409" s="4">
        <f t="shared" si="19"/>
        <v>4000</v>
      </c>
      <c r="T409" s="13"/>
    </row>
    <row r="410" spans="1:20" ht="11.85" customHeight="1" x14ac:dyDescent="0.2">
      <c r="A410" s="3" t="s">
        <v>304</v>
      </c>
      <c r="C410" s="2">
        <v>29359.26</v>
      </c>
      <c r="D410" s="2"/>
      <c r="E410" s="2">
        <v>19393.34</v>
      </c>
      <c r="F410" s="2"/>
      <c r="G410" s="2">
        <v>17049.560000000001</v>
      </c>
      <c r="H410" s="2"/>
      <c r="I410" s="2">
        <v>30000</v>
      </c>
      <c r="J410" s="2"/>
      <c r="K410" s="2">
        <v>20216</v>
      </c>
      <c r="L410" s="2"/>
      <c r="M410" s="4">
        <v>20300</v>
      </c>
      <c r="N410" s="2"/>
      <c r="O410" s="4">
        <v>0</v>
      </c>
      <c r="P410" s="2"/>
      <c r="Q410" s="4">
        <f t="shared" si="19"/>
        <v>20300</v>
      </c>
      <c r="T410" s="13"/>
    </row>
    <row r="411" spans="1:20" ht="11.85" customHeight="1" x14ac:dyDescent="0.2">
      <c r="A411" s="3" t="s">
        <v>305</v>
      </c>
      <c r="C411" s="2">
        <v>9600</v>
      </c>
      <c r="D411" s="2"/>
      <c r="E411" s="2">
        <v>10200</v>
      </c>
      <c r="F411" s="2"/>
      <c r="G411" s="2">
        <v>9762.99</v>
      </c>
      <c r="H411" s="2"/>
      <c r="I411" s="2">
        <v>11000</v>
      </c>
      <c r="J411" s="2"/>
      <c r="K411" s="2">
        <v>11000</v>
      </c>
      <c r="L411" s="2"/>
      <c r="M411" s="4">
        <v>11000</v>
      </c>
      <c r="N411" s="2"/>
      <c r="O411" s="4">
        <v>0</v>
      </c>
      <c r="P411" s="2"/>
      <c r="Q411" s="4">
        <f t="shared" si="19"/>
        <v>11000</v>
      </c>
      <c r="T411" s="13"/>
    </row>
    <row r="412" spans="1:20" ht="11.85" customHeight="1" x14ac:dyDescent="0.2">
      <c r="A412" s="3" t="s">
        <v>306</v>
      </c>
      <c r="C412" s="2">
        <v>1514.7</v>
      </c>
      <c r="D412" s="2"/>
      <c r="E412" s="2">
        <v>370.14</v>
      </c>
      <c r="F412" s="2"/>
      <c r="G412" s="2">
        <v>610.52</v>
      </c>
      <c r="H412" s="2"/>
      <c r="I412" s="2">
        <v>500</v>
      </c>
      <c r="J412" s="2"/>
      <c r="K412" s="2">
        <v>1000</v>
      </c>
      <c r="L412" s="2"/>
      <c r="M412" s="4">
        <v>1000</v>
      </c>
      <c r="N412" s="2"/>
      <c r="O412" s="4">
        <v>0</v>
      </c>
      <c r="P412" s="2"/>
      <c r="Q412" s="4">
        <f t="shared" si="19"/>
        <v>1000</v>
      </c>
      <c r="T412" s="13"/>
    </row>
    <row r="413" spans="1:20" ht="11.85" customHeight="1" x14ac:dyDescent="0.2">
      <c r="A413" s="3" t="s">
        <v>307</v>
      </c>
      <c r="C413" s="2">
        <v>669.27</v>
      </c>
      <c r="D413" s="2"/>
      <c r="E413" s="2">
        <v>57.9</v>
      </c>
      <c r="F413" s="2"/>
      <c r="G413" s="2">
        <v>901.75</v>
      </c>
      <c r="H413" s="2"/>
      <c r="I413" s="2">
        <v>1000</v>
      </c>
      <c r="J413" s="2"/>
      <c r="K413" s="2">
        <v>1000</v>
      </c>
      <c r="L413" s="2"/>
      <c r="M413" s="4">
        <v>1000</v>
      </c>
      <c r="N413" s="2"/>
      <c r="O413" s="4">
        <v>0</v>
      </c>
      <c r="P413" s="2"/>
      <c r="Q413" s="4">
        <f t="shared" si="19"/>
        <v>1000</v>
      </c>
      <c r="T413" s="13"/>
    </row>
    <row r="414" spans="1:20" ht="11.85" customHeight="1" x14ac:dyDescent="0.2">
      <c r="A414" s="3" t="s">
        <v>308</v>
      </c>
      <c r="C414" s="2">
        <v>12040.34</v>
      </c>
      <c r="D414" s="2"/>
      <c r="E414" s="2">
        <v>5868.96</v>
      </c>
      <c r="F414" s="2"/>
      <c r="G414" s="2">
        <v>9125.48</v>
      </c>
      <c r="H414" s="2"/>
      <c r="I414" s="2">
        <v>10000</v>
      </c>
      <c r="J414" s="2"/>
      <c r="K414" s="2">
        <v>10000</v>
      </c>
      <c r="L414" s="2"/>
      <c r="M414" s="4">
        <v>10000</v>
      </c>
      <c r="N414" s="2"/>
      <c r="O414" s="4">
        <v>0</v>
      </c>
      <c r="P414" s="2"/>
      <c r="Q414" s="4">
        <f t="shared" si="19"/>
        <v>10000</v>
      </c>
      <c r="T414" s="13"/>
    </row>
    <row r="415" spans="1:20" ht="11.85" customHeight="1" x14ac:dyDescent="0.2">
      <c r="A415" s="3" t="s">
        <v>309</v>
      </c>
      <c r="C415" s="2">
        <v>1806.4</v>
      </c>
      <c r="D415" s="2"/>
      <c r="E415" s="2">
        <v>0</v>
      </c>
      <c r="F415" s="2"/>
      <c r="G415" s="2">
        <v>0</v>
      </c>
      <c r="H415" s="2"/>
      <c r="I415" s="2">
        <v>500</v>
      </c>
      <c r="J415" s="2"/>
      <c r="K415" s="2">
        <v>1100</v>
      </c>
      <c r="L415" s="2"/>
      <c r="M415" s="4">
        <v>500</v>
      </c>
      <c r="N415" s="2"/>
      <c r="O415" s="4">
        <v>0</v>
      </c>
      <c r="P415" s="2"/>
      <c r="Q415" s="4">
        <f t="shared" si="19"/>
        <v>500</v>
      </c>
      <c r="T415" s="13"/>
    </row>
    <row r="416" spans="1:20" ht="11.85" hidden="1" customHeight="1" x14ac:dyDescent="0.2">
      <c r="A416" s="3" t="s">
        <v>310</v>
      </c>
      <c r="C416" s="2">
        <v>0</v>
      </c>
      <c r="D416" s="2"/>
      <c r="E416" s="2">
        <v>0</v>
      </c>
      <c r="F416" s="2"/>
      <c r="G416" s="2">
        <v>0</v>
      </c>
      <c r="H416" s="2"/>
      <c r="I416" s="2">
        <v>0</v>
      </c>
      <c r="J416" s="2"/>
      <c r="K416" s="2">
        <v>0</v>
      </c>
      <c r="L416" s="2"/>
      <c r="M416" s="4">
        <v>0</v>
      </c>
      <c r="N416" s="2"/>
      <c r="O416" s="4">
        <v>0</v>
      </c>
      <c r="P416" s="2"/>
      <c r="Q416" s="4">
        <f t="shared" si="19"/>
        <v>0</v>
      </c>
      <c r="T416" s="13"/>
    </row>
    <row r="417" spans="1:21" ht="11.85" customHeight="1" x14ac:dyDescent="0.2">
      <c r="A417" s="3" t="s">
        <v>311</v>
      </c>
      <c r="C417" s="2">
        <v>110</v>
      </c>
      <c r="D417" s="2"/>
      <c r="E417" s="2">
        <v>1140.03</v>
      </c>
      <c r="F417" s="2"/>
      <c r="G417" s="2">
        <v>535.89</v>
      </c>
      <c r="H417" s="2"/>
      <c r="I417" s="2">
        <v>1500</v>
      </c>
      <c r="J417" s="2"/>
      <c r="K417" s="2">
        <v>500</v>
      </c>
      <c r="L417" s="2"/>
      <c r="M417" s="4">
        <v>500</v>
      </c>
      <c r="N417" s="2"/>
      <c r="O417" s="4">
        <v>0</v>
      </c>
      <c r="P417" s="2"/>
      <c r="Q417" s="4">
        <f t="shared" si="19"/>
        <v>500</v>
      </c>
      <c r="T417" s="13"/>
    </row>
    <row r="418" spans="1:21" ht="11.85" customHeight="1" x14ac:dyDescent="0.2">
      <c r="A418" s="3" t="s">
        <v>312</v>
      </c>
      <c r="C418" s="2">
        <v>11566.93</v>
      </c>
      <c r="D418" s="2"/>
      <c r="E418" s="2">
        <v>13252.85</v>
      </c>
      <c r="F418" s="2"/>
      <c r="G418" s="2">
        <v>10761.9</v>
      </c>
      <c r="H418" s="2"/>
      <c r="I418" s="2">
        <v>13000</v>
      </c>
      <c r="J418" s="2"/>
      <c r="K418" s="2">
        <v>15000</v>
      </c>
      <c r="L418" s="2"/>
      <c r="M418" s="4">
        <v>13600</v>
      </c>
      <c r="N418" s="2"/>
      <c r="O418" s="4">
        <v>0</v>
      </c>
      <c r="P418" s="2"/>
      <c r="Q418" s="4">
        <f t="shared" si="19"/>
        <v>13600</v>
      </c>
      <c r="T418" s="13"/>
    </row>
    <row r="419" spans="1:21" ht="11.85" customHeight="1" x14ac:dyDescent="0.2">
      <c r="A419" s="3" t="s">
        <v>313</v>
      </c>
      <c r="C419" s="2">
        <v>493.94</v>
      </c>
      <c r="D419" s="2"/>
      <c r="E419" s="2">
        <v>60.07</v>
      </c>
      <c r="F419" s="2"/>
      <c r="G419" s="2">
        <v>0</v>
      </c>
      <c r="H419" s="2"/>
      <c r="I419" s="2">
        <v>100</v>
      </c>
      <c r="J419" s="2"/>
      <c r="K419" s="2">
        <v>100</v>
      </c>
      <c r="L419" s="2"/>
      <c r="M419" s="4">
        <v>100</v>
      </c>
      <c r="N419" s="2"/>
      <c r="O419" s="4">
        <v>0</v>
      </c>
      <c r="P419" s="2"/>
      <c r="Q419" s="4">
        <f t="shared" si="19"/>
        <v>100</v>
      </c>
      <c r="T419" s="13"/>
    </row>
    <row r="420" spans="1:21" ht="11.85" customHeight="1" x14ac:dyDescent="0.2">
      <c r="A420" s="3" t="s">
        <v>314</v>
      </c>
      <c r="C420" s="2">
        <v>0</v>
      </c>
      <c r="D420" s="2"/>
      <c r="E420" s="2">
        <v>0</v>
      </c>
      <c r="F420" s="2"/>
      <c r="G420" s="2">
        <v>0</v>
      </c>
      <c r="H420" s="2"/>
      <c r="I420" s="2">
        <v>0</v>
      </c>
      <c r="J420" s="2"/>
      <c r="K420" s="2">
        <v>0</v>
      </c>
      <c r="L420" s="2"/>
      <c r="M420" s="4">
        <v>0</v>
      </c>
      <c r="N420" s="2"/>
      <c r="O420" s="4">
        <v>0</v>
      </c>
      <c r="P420" s="2"/>
      <c r="Q420" s="4">
        <f t="shared" si="19"/>
        <v>0</v>
      </c>
      <c r="T420" s="13"/>
    </row>
    <row r="421" spans="1:21" ht="11.85" customHeight="1" x14ac:dyDescent="0.2">
      <c r="A421" s="3" t="s">
        <v>315</v>
      </c>
      <c r="C421" s="2">
        <v>1931.74</v>
      </c>
      <c r="D421" s="2"/>
      <c r="E421" s="2">
        <v>1809.57</v>
      </c>
      <c r="F421" s="2"/>
      <c r="G421" s="2">
        <v>1824.09</v>
      </c>
      <c r="H421" s="2"/>
      <c r="I421" s="2">
        <v>2000</v>
      </c>
      <c r="J421" s="2"/>
      <c r="K421" s="2">
        <v>2000</v>
      </c>
      <c r="L421" s="2"/>
      <c r="M421" s="4">
        <v>2000</v>
      </c>
      <c r="N421" s="2"/>
      <c r="O421" s="4">
        <v>0</v>
      </c>
      <c r="P421" s="2"/>
      <c r="Q421" s="4">
        <f t="shared" si="19"/>
        <v>2000</v>
      </c>
      <c r="T421" s="13"/>
    </row>
    <row r="422" spans="1:21" ht="11.85" customHeight="1" x14ac:dyDescent="0.2">
      <c r="A422" s="3" t="s">
        <v>316</v>
      </c>
      <c r="C422" s="2">
        <v>26.96</v>
      </c>
      <c r="D422" s="2"/>
      <c r="E422" s="2">
        <v>0</v>
      </c>
      <c r="F422" s="2"/>
      <c r="G422" s="2">
        <v>0</v>
      </c>
      <c r="H422" s="2"/>
      <c r="I422" s="2">
        <v>0</v>
      </c>
      <c r="J422" s="2"/>
      <c r="K422" s="2">
        <v>0</v>
      </c>
      <c r="L422" s="2"/>
      <c r="M422" s="4">
        <v>0</v>
      </c>
      <c r="N422" s="2"/>
      <c r="O422" s="4">
        <v>0</v>
      </c>
      <c r="P422" s="2"/>
      <c r="Q422" s="4">
        <f t="shared" si="19"/>
        <v>0</v>
      </c>
      <c r="T422" s="13"/>
      <c r="U422" s="2"/>
    </row>
    <row r="423" spans="1:21" ht="11.85" customHeight="1" x14ac:dyDescent="0.2">
      <c r="D423" s="2"/>
      <c r="F423" s="2"/>
      <c r="H423" s="2"/>
      <c r="J423" s="2"/>
      <c r="L423" s="2"/>
      <c r="N423" s="2"/>
      <c r="P423" s="2"/>
      <c r="T423" s="13"/>
      <c r="U423" s="2"/>
    </row>
    <row r="424" spans="1:21" ht="11.85" customHeight="1" x14ac:dyDescent="0.2">
      <c r="D424" s="2"/>
      <c r="F424" s="2"/>
      <c r="H424" s="2"/>
      <c r="J424" s="2"/>
      <c r="L424" s="2"/>
      <c r="N424" s="2"/>
      <c r="P424" s="2"/>
    </row>
    <row r="425" spans="1:21" ht="11.85" customHeight="1" x14ac:dyDescent="0.2">
      <c r="D425" s="2"/>
      <c r="F425" s="2"/>
      <c r="H425" s="2"/>
      <c r="J425" s="2"/>
      <c r="L425" s="2"/>
      <c r="N425" s="2"/>
      <c r="P425" s="2"/>
    </row>
    <row r="426" spans="1:21" ht="11.85" customHeight="1" x14ac:dyDescent="0.2">
      <c r="D426" s="2"/>
      <c r="F426" s="2"/>
      <c r="H426" s="2"/>
      <c r="J426" s="2"/>
      <c r="L426" s="2"/>
      <c r="N426" s="2"/>
      <c r="P426" s="2"/>
    </row>
    <row r="427" spans="1:21" ht="11.85" customHeight="1" x14ac:dyDescent="0.2">
      <c r="D427" s="2"/>
      <c r="F427" s="2"/>
      <c r="H427" s="2"/>
      <c r="J427" s="2"/>
      <c r="L427" s="2"/>
      <c r="N427" s="2"/>
      <c r="P427" s="2"/>
    </row>
    <row r="428" spans="1:21" ht="11.85" customHeight="1" x14ac:dyDescent="0.2">
      <c r="A428" s="1"/>
      <c r="B428" s="1"/>
      <c r="E428" s="2" t="str">
        <f>$E$1</f>
        <v>CITY OF BRADY</v>
      </c>
    </row>
    <row r="429" spans="1:21" ht="11.85" customHeight="1" x14ac:dyDescent="0.2">
      <c r="E429" s="2" t="str">
        <f>$E$2</f>
        <v>BUDGET REPORT</v>
      </c>
    </row>
    <row r="430" spans="1:21" ht="11.85" customHeight="1" x14ac:dyDescent="0.2">
      <c r="E430" s="2" t="str">
        <f>$E$3</f>
        <v>FISCAL YEAR 2022 - 2023</v>
      </c>
    </row>
    <row r="431" spans="1:21" ht="11.85" customHeight="1" x14ac:dyDescent="0.2">
      <c r="A431" s="3" t="s">
        <v>3</v>
      </c>
    </row>
    <row r="432" spans="1:21" ht="11.85" customHeight="1" x14ac:dyDescent="0.2">
      <c r="A432" s="3" t="s">
        <v>267</v>
      </c>
    </row>
    <row r="433" spans="1:20" ht="11.85" customHeight="1" x14ac:dyDescent="0.2">
      <c r="I433" s="49" t="str">
        <f>+I6</f>
        <v>(----- 2021-2022 ------)</v>
      </c>
      <c r="J433" s="49"/>
      <c r="K433" s="49"/>
      <c r="L433" s="6"/>
      <c r="M433" s="49" t="str">
        <f>$M$6</f>
        <v>2022-2023</v>
      </c>
      <c r="N433" s="49"/>
      <c r="O433" s="49"/>
      <c r="P433" s="49"/>
      <c r="Q433" s="49"/>
    </row>
    <row r="434" spans="1:20" ht="11.85" customHeight="1" x14ac:dyDescent="0.2">
      <c r="C434" s="7" t="str">
        <f>$C$7</f>
        <v>2018-2019</v>
      </c>
      <c r="D434" s="6"/>
      <c r="E434" s="7" t="str">
        <f>$E$7</f>
        <v>2019-2020</v>
      </c>
      <c r="F434" s="6"/>
      <c r="G434" s="7" t="str">
        <f>$G$7</f>
        <v>2020-2021</v>
      </c>
      <c r="H434" s="6"/>
      <c r="I434" s="7" t="s">
        <v>9</v>
      </c>
      <c r="J434" s="6"/>
      <c r="K434" s="8" t="str">
        <f>+$K$7</f>
        <v>PROJECTED</v>
      </c>
      <c r="L434" s="6"/>
      <c r="M434" s="8" t="str">
        <f>$M$7</f>
        <v>2022-2023</v>
      </c>
      <c r="N434" s="6"/>
      <c r="O434" s="8" t="str">
        <f>$O$7</f>
        <v>2022-2023</v>
      </c>
      <c r="P434" s="6"/>
      <c r="Q434" s="8" t="str">
        <f>$Q$7</f>
        <v xml:space="preserve">APPROVED </v>
      </c>
    </row>
    <row r="435" spans="1:20" ht="11.85" customHeight="1" x14ac:dyDescent="0.2">
      <c r="A435" s="9" t="s">
        <v>268</v>
      </c>
      <c r="C435" s="10" t="s">
        <v>12</v>
      </c>
      <c r="D435" s="6"/>
      <c r="E435" s="10" t="s">
        <v>12</v>
      </c>
      <c r="F435" s="6"/>
      <c r="G435" s="10" t="s">
        <v>12</v>
      </c>
      <c r="H435" s="6"/>
      <c r="I435" s="10" t="s">
        <v>13</v>
      </c>
      <c r="J435" s="6"/>
      <c r="K435" s="11" t="s">
        <v>13</v>
      </c>
      <c r="L435" s="6"/>
      <c r="M435" s="11" t="str">
        <f>$M$8</f>
        <v>BASE</v>
      </c>
      <c r="N435" s="6"/>
      <c r="O435" s="11" t="str">
        <f>$O$8</f>
        <v>SUPPLEMENTAL</v>
      </c>
      <c r="P435" s="6"/>
      <c r="Q435" s="11" t="str">
        <f>$Q$8</f>
        <v>BUDGET</v>
      </c>
    </row>
    <row r="436" spans="1:20" ht="11.85" customHeight="1" x14ac:dyDescent="0.2">
      <c r="D436" s="2"/>
      <c r="F436" s="2"/>
      <c r="H436" s="2"/>
      <c r="J436" s="2"/>
      <c r="L436" s="2"/>
      <c r="N436" s="2"/>
      <c r="P436" s="2"/>
    </row>
    <row r="437" spans="1:20" ht="11.85" hidden="1" customHeight="1" x14ac:dyDescent="0.2">
      <c r="A437" s="3" t="s">
        <v>317</v>
      </c>
      <c r="C437" s="2">
        <v>0</v>
      </c>
      <c r="D437" s="2"/>
      <c r="E437" s="2">
        <v>0</v>
      </c>
      <c r="F437" s="2"/>
      <c r="G437" s="2">
        <v>0</v>
      </c>
      <c r="H437" s="2"/>
      <c r="I437" s="2">
        <v>0</v>
      </c>
      <c r="J437" s="2"/>
      <c r="K437" s="4">
        <v>0</v>
      </c>
      <c r="L437" s="2"/>
      <c r="M437" s="4">
        <v>0</v>
      </c>
      <c r="N437" s="2"/>
      <c r="O437" s="4">
        <v>0</v>
      </c>
      <c r="P437" s="2"/>
      <c r="Q437" s="4">
        <f>M437+O437</f>
        <v>0</v>
      </c>
      <c r="T437" s="13"/>
    </row>
    <row r="438" spans="1:20" ht="11.85" customHeight="1" x14ac:dyDescent="0.2">
      <c r="A438" s="3" t="s">
        <v>318</v>
      </c>
      <c r="C438" s="2">
        <v>0</v>
      </c>
      <c r="D438" s="2"/>
      <c r="E438" s="2">
        <v>0</v>
      </c>
      <c r="F438" s="2"/>
      <c r="G438" s="2">
        <v>0</v>
      </c>
      <c r="H438" s="2"/>
      <c r="I438" s="2">
        <v>0</v>
      </c>
      <c r="J438" s="2"/>
      <c r="K438" s="4">
        <v>0</v>
      </c>
      <c r="L438" s="2"/>
      <c r="M438" s="4">
        <v>0</v>
      </c>
      <c r="N438" s="2"/>
      <c r="O438" s="4">
        <v>0</v>
      </c>
      <c r="P438" s="2"/>
      <c r="Q438" s="4">
        <v>0</v>
      </c>
      <c r="T438" s="13"/>
    </row>
    <row r="439" spans="1:20" ht="11.85" hidden="1" customHeight="1" x14ac:dyDescent="0.2">
      <c r="A439" s="3" t="s">
        <v>319</v>
      </c>
      <c r="C439" s="2">
        <v>0</v>
      </c>
      <c r="D439" s="2"/>
      <c r="E439" s="2">
        <v>0</v>
      </c>
      <c r="F439" s="2"/>
      <c r="G439" s="2">
        <v>0</v>
      </c>
      <c r="H439" s="2"/>
      <c r="I439" s="2">
        <v>0</v>
      </c>
      <c r="J439" s="2"/>
      <c r="K439" s="4">
        <v>0</v>
      </c>
      <c r="L439" s="2"/>
      <c r="M439" s="4">
        <v>0</v>
      </c>
      <c r="N439" s="2"/>
      <c r="O439" s="4">
        <v>0</v>
      </c>
      <c r="P439" s="2"/>
      <c r="Q439" s="4">
        <f>M439+O439</f>
        <v>0</v>
      </c>
      <c r="T439" s="13"/>
    </row>
    <row r="440" spans="1:20" ht="11.85" customHeight="1" x14ac:dyDescent="0.2">
      <c r="A440" s="3" t="s">
        <v>320</v>
      </c>
      <c r="C440" s="2">
        <v>0</v>
      </c>
      <c r="D440" s="2"/>
      <c r="E440" s="2">
        <v>0</v>
      </c>
      <c r="F440" s="2"/>
      <c r="G440" s="2">
        <v>0</v>
      </c>
      <c r="H440" s="2"/>
      <c r="I440" s="2">
        <v>0</v>
      </c>
      <c r="J440" s="2"/>
      <c r="K440" s="4">
        <v>0</v>
      </c>
      <c r="L440" s="2"/>
      <c r="M440" s="4">
        <v>0</v>
      </c>
      <c r="N440" s="2"/>
      <c r="O440" s="4">
        <v>0</v>
      </c>
      <c r="P440" s="2"/>
      <c r="Q440" s="4">
        <f>M440+O440</f>
        <v>0</v>
      </c>
      <c r="T440" s="13"/>
    </row>
    <row r="441" spans="1:20" ht="11.85" customHeight="1" x14ac:dyDescent="0.2">
      <c r="A441" s="3" t="s">
        <v>321</v>
      </c>
      <c r="C441" s="14">
        <v>0</v>
      </c>
      <c r="D441" s="2"/>
      <c r="E441" s="14">
        <v>0</v>
      </c>
      <c r="F441" s="2"/>
      <c r="G441" s="14">
        <v>0</v>
      </c>
      <c r="H441" s="2"/>
      <c r="I441" s="14">
        <v>0</v>
      </c>
      <c r="J441" s="2"/>
      <c r="K441" s="15">
        <v>0</v>
      </c>
      <c r="L441" s="2"/>
      <c r="M441" s="15">
        <v>0</v>
      </c>
      <c r="N441" s="2"/>
      <c r="O441" s="15">
        <v>0</v>
      </c>
      <c r="P441" s="2"/>
      <c r="Q441" s="15">
        <f>M441+O441</f>
        <v>0</v>
      </c>
      <c r="T441" s="13"/>
    </row>
    <row r="442" spans="1:20" ht="11.85" customHeight="1" x14ac:dyDescent="0.2">
      <c r="A442" s="3" t="s">
        <v>322</v>
      </c>
      <c r="C442" s="2">
        <f>SUM(C407:C422)+SUM(C437:C441)</f>
        <v>90842.48000000001</v>
      </c>
      <c r="D442" s="2"/>
      <c r="E442" s="2">
        <f>SUM(E407:E422)+SUM(E437:E441)</f>
        <v>79453.750000000015</v>
      </c>
      <c r="F442" s="2"/>
      <c r="G442" s="2">
        <f>SUM(G407:G422)+SUM(G437:G441)</f>
        <v>74000.159999999974</v>
      </c>
      <c r="H442" s="2"/>
      <c r="I442" s="2">
        <f>SUM(I407:I422)+SUM(I437:I441)</f>
        <v>96100</v>
      </c>
      <c r="J442" s="2"/>
      <c r="K442" s="4">
        <f>SUM(K407:K422)+SUM(K437:K441)</f>
        <v>88916</v>
      </c>
      <c r="L442" s="2"/>
      <c r="M442" s="4">
        <f>SUM(M407:M422)+SUM(M437:M441)</f>
        <v>86500</v>
      </c>
      <c r="N442" s="2"/>
      <c r="O442" s="24">
        <f>SUM(O407:O422)+SUM(O437:O441)</f>
        <v>0</v>
      </c>
      <c r="P442" s="2"/>
      <c r="Q442" s="4">
        <f>SUM(Q407:Q422)+SUM(Q437:Q441)</f>
        <v>86500</v>
      </c>
      <c r="T442" s="17"/>
    </row>
    <row r="443" spans="1:20" ht="11.85" customHeight="1" x14ac:dyDescent="0.2">
      <c r="D443" s="2"/>
      <c r="F443" s="2"/>
      <c r="H443" s="2"/>
      <c r="J443" s="2"/>
      <c r="L443" s="2"/>
      <c r="N443" s="2"/>
      <c r="P443" s="2"/>
    </row>
    <row r="444" spans="1:20" ht="11.85" customHeight="1" x14ac:dyDescent="0.2">
      <c r="A444" s="3" t="s">
        <v>323</v>
      </c>
      <c r="C444" s="2">
        <v>10486.98</v>
      </c>
      <c r="D444" s="2"/>
      <c r="E444" s="2">
        <v>10591.98</v>
      </c>
      <c r="F444" s="2"/>
      <c r="G444" s="2">
        <v>0</v>
      </c>
      <c r="H444" s="2"/>
      <c r="I444" s="2">
        <v>0</v>
      </c>
      <c r="J444" s="2"/>
      <c r="K444" s="4">
        <v>0</v>
      </c>
      <c r="L444" s="2"/>
      <c r="M444" s="4">
        <v>0</v>
      </c>
      <c r="N444" s="2"/>
      <c r="O444" s="4">
        <v>0</v>
      </c>
      <c r="P444" s="2"/>
      <c r="Q444" s="4">
        <f>M444+O444</f>
        <v>0</v>
      </c>
      <c r="T444" s="13"/>
    </row>
    <row r="445" spans="1:20" ht="11.85" customHeight="1" x14ac:dyDescent="0.2">
      <c r="A445" s="3" t="s">
        <v>324</v>
      </c>
      <c r="C445" s="14">
        <v>0</v>
      </c>
      <c r="D445" s="2"/>
      <c r="E445" s="14">
        <v>0</v>
      </c>
      <c r="F445" s="2"/>
      <c r="G445" s="14">
        <v>0</v>
      </c>
      <c r="H445" s="2"/>
      <c r="I445" s="14">
        <v>0</v>
      </c>
      <c r="J445" s="2"/>
      <c r="K445" s="15">
        <v>104850</v>
      </c>
      <c r="L445" s="2"/>
      <c r="M445" s="15">
        <v>0</v>
      </c>
      <c r="N445" s="2"/>
      <c r="O445" s="15">
        <v>0</v>
      </c>
      <c r="P445" s="2"/>
      <c r="Q445" s="15">
        <f>M445+O445</f>
        <v>0</v>
      </c>
      <c r="T445" s="13"/>
    </row>
    <row r="446" spans="1:20" ht="11.85" customHeight="1" x14ac:dyDescent="0.2">
      <c r="A446" s="3" t="s">
        <v>325</v>
      </c>
      <c r="C446" s="2">
        <f>SUM(C444:C445)</f>
        <v>10486.98</v>
      </c>
      <c r="D446" s="2"/>
      <c r="E446" s="2">
        <f>SUM(E444:E445)</f>
        <v>10591.98</v>
      </c>
      <c r="F446" s="2"/>
      <c r="G446" s="2">
        <f>SUM(G444:G445)</f>
        <v>0</v>
      </c>
      <c r="H446" s="2"/>
      <c r="I446" s="2">
        <f>SUM(I444:I445)</f>
        <v>0</v>
      </c>
      <c r="J446" s="2"/>
      <c r="K446" s="4">
        <f>SUM(K444:K445)</f>
        <v>104850</v>
      </c>
      <c r="L446" s="2"/>
      <c r="M446" s="4">
        <f>SUM(M444:M445)</f>
        <v>0</v>
      </c>
      <c r="N446" s="2"/>
      <c r="O446" s="4">
        <f>SUM(O444:O445)</f>
        <v>0</v>
      </c>
      <c r="P446" s="2"/>
      <c r="Q446" s="4">
        <f>SUM(Q444:Q445)</f>
        <v>0</v>
      </c>
    </row>
    <row r="447" spans="1:20" ht="11.85" customHeight="1" x14ac:dyDescent="0.2">
      <c r="D447" s="2"/>
      <c r="F447" s="2"/>
      <c r="H447" s="2"/>
      <c r="J447" s="2"/>
      <c r="L447" s="2"/>
      <c r="N447" s="2"/>
      <c r="P447" s="2"/>
    </row>
    <row r="448" spans="1:20" ht="11.85" customHeight="1" x14ac:dyDescent="0.2">
      <c r="A448" s="12" t="s">
        <v>326</v>
      </c>
      <c r="D448" s="2"/>
      <c r="F448" s="2"/>
      <c r="H448" s="2"/>
      <c r="J448" s="2"/>
      <c r="L448" s="2"/>
      <c r="N448" s="2"/>
      <c r="P448" s="2"/>
    </row>
    <row r="449" spans="1:21" ht="11.85" customHeight="1" x14ac:dyDescent="0.2">
      <c r="A449" s="3" t="s">
        <v>327</v>
      </c>
      <c r="C449" s="2">
        <v>0</v>
      </c>
      <c r="D449" s="2"/>
      <c r="E449" s="2">
        <v>0</v>
      </c>
      <c r="F449" s="2"/>
      <c r="G449" s="2">
        <v>142000</v>
      </c>
      <c r="H449" s="2"/>
      <c r="I449" s="2">
        <v>0</v>
      </c>
      <c r="J449" s="2"/>
      <c r="K449" s="4">
        <v>252000</v>
      </c>
      <c r="L449" s="2"/>
      <c r="M449" s="4">
        <v>0</v>
      </c>
      <c r="N449" s="2"/>
      <c r="O449" s="4">
        <v>0</v>
      </c>
      <c r="P449" s="2"/>
      <c r="Q449" s="4">
        <f>+M449+O449</f>
        <v>0</v>
      </c>
    </row>
    <row r="450" spans="1:21" ht="11.85" customHeight="1" x14ac:dyDescent="0.2">
      <c r="A450" s="3" t="s">
        <v>328</v>
      </c>
      <c r="C450" s="2">
        <v>0</v>
      </c>
      <c r="D450" s="2"/>
      <c r="E450" s="2">
        <v>0</v>
      </c>
      <c r="F450" s="2"/>
      <c r="G450" s="2">
        <v>0</v>
      </c>
      <c r="H450" s="2"/>
      <c r="I450" s="2">
        <v>0</v>
      </c>
      <c r="J450" s="2"/>
      <c r="K450" s="4">
        <v>0</v>
      </c>
      <c r="L450" s="2"/>
      <c r="M450" s="4">
        <v>0</v>
      </c>
      <c r="N450" s="2"/>
      <c r="O450" s="4">
        <v>0</v>
      </c>
      <c r="P450" s="2"/>
      <c r="Q450" s="4">
        <f>+M450+O450</f>
        <v>0</v>
      </c>
    </row>
    <row r="451" spans="1:21" ht="11.85" customHeight="1" x14ac:dyDescent="0.2">
      <c r="A451" s="3" t="s">
        <v>329</v>
      </c>
      <c r="C451" s="14">
        <v>31988.61</v>
      </c>
      <c r="D451" s="2"/>
      <c r="E451" s="14">
        <v>0</v>
      </c>
      <c r="F451" s="2"/>
      <c r="G451" s="14">
        <v>0</v>
      </c>
      <c r="H451" s="2"/>
      <c r="I451" s="14">
        <v>0</v>
      </c>
      <c r="J451" s="2"/>
      <c r="K451" s="15">
        <v>0</v>
      </c>
      <c r="L451" s="2"/>
      <c r="M451" s="15">
        <v>0</v>
      </c>
      <c r="N451" s="2"/>
      <c r="O451" s="15">
        <v>0</v>
      </c>
      <c r="P451" s="2"/>
      <c r="Q451" s="15">
        <f>+M451+O451</f>
        <v>0</v>
      </c>
      <c r="T451" s="13"/>
    </row>
    <row r="452" spans="1:21" ht="11.85" customHeight="1" x14ac:dyDescent="0.2">
      <c r="A452" s="3" t="s">
        <v>330</v>
      </c>
      <c r="C452" s="2">
        <f>SUM(C449:C451)</f>
        <v>31988.61</v>
      </c>
      <c r="D452" s="2"/>
      <c r="E452" s="2">
        <f>SUM(E449:E451)</f>
        <v>0</v>
      </c>
      <c r="F452" s="2"/>
      <c r="G452" s="2">
        <f>SUM(G449:G451)</f>
        <v>142000</v>
      </c>
      <c r="H452" s="2"/>
      <c r="I452" s="2">
        <f>SUM(I449:I451)</f>
        <v>0</v>
      </c>
      <c r="J452" s="2"/>
      <c r="K452" s="4">
        <f>SUM(K449:K451)</f>
        <v>252000</v>
      </c>
      <c r="L452" s="2"/>
      <c r="M452" s="4">
        <f>SUM(M449:M451)</f>
        <v>0</v>
      </c>
      <c r="N452" s="2"/>
      <c r="O452" s="4">
        <f>SUM(O449:O451)</f>
        <v>0</v>
      </c>
      <c r="P452" s="2"/>
      <c r="Q452" s="4">
        <f>SUM(Q449:Q451)</f>
        <v>0</v>
      </c>
    </row>
    <row r="453" spans="1:21" ht="11.85" customHeight="1" x14ac:dyDescent="0.2">
      <c r="D453" s="2"/>
      <c r="F453" s="2"/>
      <c r="H453" s="2"/>
      <c r="J453" s="2"/>
      <c r="L453" s="2"/>
      <c r="N453" s="2"/>
      <c r="P453" s="2"/>
    </row>
    <row r="454" spans="1:21" ht="11.85" customHeight="1" x14ac:dyDescent="0.2">
      <c r="A454" s="3" t="s">
        <v>331</v>
      </c>
      <c r="C454" s="2">
        <f>C384+C404+C442+C446+C452</f>
        <v>1370916.87</v>
      </c>
      <c r="D454" s="2"/>
      <c r="E454" s="2">
        <f>E384+E404+E442+E446+E452</f>
        <v>628809.61</v>
      </c>
      <c r="F454" s="2"/>
      <c r="G454" s="2">
        <f>G384+G404+G442+G446+G452</f>
        <v>737152.01</v>
      </c>
      <c r="H454" s="2"/>
      <c r="I454" s="2">
        <f>I384+I404+I442+I446+I452</f>
        <v>672693</v>
      </c>
      <c r="J454" s="2"/>
      <c r="K454" s="4">
        <f>K384+K404+K442+K446+K452</f>
        <v>1020853</v>
      </c>
      <c r="L454" s="2"/>
      <c r="M454" s="4">
        <f>M384+M404+M442+M446+M452</f>
        <v>747806</v>
      </c>
      <c r="N454" s="2"/>
      <c r="O454" s="24">
        <f>O384+O404+O442+O446+O452</f>
        <v>-108400</v>
      </c>
      <c r="P454" s="2"/>
      <c r="Q454" s="4">
        <f>Q384+Q404+Q442+Q446+Q452</f>
        <v>639406</v>
      </c>
      <c r="T454" s="13"/>
      <c r="U454" s="2"/>
    </row>
    <row r="455" spans="1:21" ht="11.85" customHeight="1" x14ac:dyDescent="0.2">
      <c r="D455" s="2"/>
      <c r="F455" s="2"/>
      <c r="H455" s="2"/>
      <c r="J455" s="2"/>
      <c r="L455" s="2"/>
      <c r="N455" s="2"/>
      <c r="P455" s="2"/>
    </row>
    <row r="456" spans="1:21" ht="11.85" customHeight="1" x14ac:dyDescent="0.2">
      <c r="D456" s="2"/>
      <c r="F456" s="2"/>
      <c r="H456" s="2"/>
      <c r="J456" s="2"/>
      <c r="L456" s="2"/>
      <c r="N456" s="2"/>
      <c r="P456" s="2"/>
    </row>
    <row r="457" spans="1:21" ht="11.85" customHeight="1" x14ac:dyDescent="0.2">
      <c r="D457" s="2"/>
      <c r="F457" s="2"/>
      <c r="H457" s="2"/>
      <c r="J457" s="2"/>
      <c r="L457" s="2"/>
      <c r="N457" s="2"/>
      <c r="P457" s="2"/>
    </row>
    <row r="458" spans="1:21" ht="11.85" customHeight="1" x14ac:dyDescent="0.2">
      <c r="D458" s="2"/>
      <c r="F458" s="2"/>
      <c r="H458" s="2"/>
      <c r="J458" s="2"/>
      <c r="L458" s="2"/>
      <c r="N458" s="2"/>
      <c r="P458" s="2"/>
    </row>
    <row r="459" spans="1:21" ht="11.85" customHeight="1" x14ac:dyDescent="0.2">
      <c r="D459" s="2"/>
      <c r="F459" s="2"/>
      <c r="H459" s="2"/>
      <c r="J459" s="2"/>
      <c r="L459" s="2"/>
      <c r="N459" s="2"/>
      <c r="P459" s="2"/>
    </row>
    <row r="460" spans="1:21" ht="11.85" customHeight="1" x14ac:dyDescent="0.2">
      <c r="D460" s="2"/>
      <c r="F460" s="2"/>
      <c r="H460" s="2"/>
      <c r="J460" s="2"/>
      <c r="L460" s="2"/>
      <c r="N460" s="2"/>
      <c r="P460" s="2"/>
    </row>
    <row r="461" spans="1:21" ht="11.85" customHeight="1" x14ac:dyDescent="0.2">
      <c r="D461" s="2"/>
      <c r="F461" s="2"/>
      <c r="H461" s="2"/>
      <c r="J461" s="2"/>
      <c r="L461" s="2"/>
      <c r="N461" s="2"/>
      <c r="P461" s="2"/>
    </row>
    <row r="462" spans="1:21" ht="11.85" customHeight="1" x14ac:dyDescent="0.2">
      <c r="D462" s="2"/>
      <c r="F462" s="2"/>
      <c r="H462" s="2"/>
      <c r="J462" s="2"/>
      <c r="L462" s="2"/>
      <c r="N462" s="2"/>
      <c r="P462" s="2"/>
    </row>
    <row r="463" spans="1:21" ht="11.85" customHeight="1" x14ac:dyDescent="0.2">
      <c r="D463" s="2"/>
      <c r="F463" s="2"/>
      <c r="H463" s="2"/>
      <c r="J463" s="2"/>
      <c r="L463" s="2"/>
      <c r="N463" s="2"/>
      <c r="P463" s="2"/>
    </row>
    <row r="464" spans="1:21" ht="11.85" customHeight="1" x14ac:dyDescent="0.2">
      <c r="D464" s="2"/>
      <c r="F464" s="2"/>
      <c r="H464" s="2"/>
      <c r="J464" s="2"/>
      <c r="L464" s="2"/>
      <c r="N464" s="2"/>
      <c r="P464" s="2"/>
    </row>
    <row r="465" spans="4:16" ht="11.85" customHeight="1" x14ac:dyDescent="0.2">
      <c r="D465" s="2"/>
      <c r="F465" s="2"/>
      <c r="H465" s="2"/>
      <c r="J465" s="2"/>
      <c r="L465" s="2"/>
      <c r="N465" s="2"/>
      <c r="P465" s="2"/>
    </row>
    <row r="466" spans="4:16" ht="11.85" customHeight="1" x14ac:dyDescent="0.2">
      <c r="D466" s="2"/>
      <c r="F466" s="2"/>
      <c r="H466" s="2"/>
      <c r="J466" s="2"/>
      <c r="L466" s="2"/>
      <c r="N466" s="2"/>
      <c r="P466" s="2"/>
    </row>
    <row r="467" spans="4:16" ht="11.85" customHeight="1" x14ac:dyDescent="0.2">
      <c r="D467" s="2"/>
      <c r="F467" s="2"/>
      <c r="H467" s="2"/>
      <c r="J467" s="2"/>
      <c r="L467" s="2"/>
      <c r="N467" s="2"/>
      <c r="P467" s="2"/>
    </row>
    <row r="468" spans="4:16" ht="11.85" customHeight="1" x14ac:dyDescent="0.2">
      <c r="D468" s="2"/>
      <c r="F468" s="2"/>
      <c r="H468" s="2"/>
      <c r="J468" s="2"/>
      <c r="L468" s="2"/>
      <c r="N468" s="2"/>
      <c r="P468" s="2"/>
    </row>
    <row r="469" spans="4:16" ht="11.85" customHeight="1" x14ac:dyDescent="0.2">
      <c r="D469" s="2"/>
      <c r="F469" s="2"/>
      <c r="H469" s="2"/>
      <c r="J469" s="2"/>
      <c r="L469" s="2"/>
      <c r="N469" s="2"/>
      <c r="P469" s="2"/>
    </row>
    <row r="470" spans="4:16" ht="11.85" customHeight="1" x14ac:dyDescent="0.2">
      <c r="D470" s="2"/>
      <c r="F470" s="2"/>
      <c r="H470" s="2"/>
      <c r="J470" s="2"/>
      <c r="L470" s="2"/>
      <c r="N470" s="2"/>
      <c r="P470" s="2"/>
    </row>
    <row r="471" spans="4:16" ht="11.85" customHeight="1" x14ac:dyDescent="0.2">
      <c r="D471" s="2"/>
      <c r="F471" s="2"/>
      <c r="H471" s="2"/>
      <c r="J471" s="2"/>
      <c r="L471" s="2"/>
      <c r="N471" s="2"/>
      <c r="P471" s="2"/>
    </row>
    <row r="472" spans="4:16" ht="11.85" customHeight="1" x14ac:dyDescent="0.2">
      <c r="D472" s="2"/>
      <c r="F472" s="2"/>
      <c r="H472" s="2"/>
      <c r="J472" s="2"/>
      <c r="L472" s="2"/>
      <c r="N472" s="2"/>
      <c r="P472" s="2"/>
    </row>
    <row r="473" spans="4:16" ht="11.85" customHeight="1" x14ac:dyDescent="0.2">
      <c r="D473" s="2"/>
      <c r="F473" s="2"/>
      <c r="H473" s="2"/>
      <c r="J473" s="2"/>
      <c r="L473" s="2"/>
      <c r="N473" s="2"/>
      <c r="P473" s="2"/>
    </row>
    <row r="474" spans="4:16" ht="11.85" customHeight="1" x14ac:dyDescent="0.2">
      <c r="D474" s="2"/>
      <c r="F474" s="2"/>
      <c r="H474" s="2"/>
      <c r="J474" s="2"/>
      <c r="L474" s="2"/>
      <c r="N474" s="2"/>
      <c r="P474" s="2"/>
    </row>
    <row r="475" spans="4:16" ht="11.85" customHeight="1" x14ac:dyDescent="0.2">
      <c r="D475" s="2"/>
      <c r="F475" s="2"/>
      <c r="H475" s="2"/>
      <c r="J475" s="2"/>
      <c r="L475" s="2"/>
      <c r="N475" s="2"/>
      <c r="P475" s="2"/>
    </row>
    <row r="476" spans="4:16" ht="11.85" customHeight="1" x14ac:dyDescent="0.2">
      <c r="D476" s="2"/>
      <c r="F476" s="2"/>
      <c r="H476" s="2"/>
      <c r="J476" s="2"/>
      <c r="L476" s="2"/>
      <c r="N476" s="2"/>
      <c r="P476" s="2"/>
    </row>
    <row r="477" spans="4:16" ht="11.85" customHeight="1" x14ac:dyDescent="0.2">
      <c r="D477" s="2"/>
      <c r="F477" s="2"/>
      <c r="H477" s="2"/>
      <c r="J477" s="2"/>
      <c r="L477" s="2"/>
      <c r="N477" s="2"/>
      <c r="P477" s="2"/>
    </row>
    <row r="478" spans="4:16" ht="11.85" customHeight="1" x14ac:dyDescent="0.2">
      <c r="D478" s="2"/>
      <c r="F478" s="2"/>
      <c r="H478" s="2"/>
      <c r="J478" s="2"/>
      <c r="L478" s="2"/>
      <c r="N478" s="2"/>
      <c r="P478" s="2"/>
    </row>
    <row r="479" spans="4:16" ht="11.85" customHeight="1" x14ac:dyDescent="0.2">
      <c r="D479" s="2"/>
      <c r="F479" s="2"/>
      <c r="H479" s="2"/>
      <c r="J479" s="2"/>
      <c r="L479" s="2"/>
      <c r="N479" s="2"/>
      <c r="P479" s="2"/>
    </row>
    <row r="480" spans="4:16" ht="11.85" customHeight="1" x14ac:dyDescent="0.2">
      <c r="D480" s="2"/>
      <c r="F480" s="2"/>
      <c r="H480" s="2"/>
      <c r="J480" s="2"/>
      <c r="L480" s="2"/>
      <c r="N480" s="2"/>
      <c r="P480" s="2"/>
    </row>
    <row r="481" spans="1:16" ht="11.85" customHeight="1" x14ac:dyDescent="0.2">
      <c r="D481" s="2"/>
      <c r="F481" s="2"/>
      <c r="H481" s="2"/>
      <c r="J481" s="2"/>
      <c r="L481" s="2"/>
      <c r="N481" s="2"/>
      <c r="P481" s="2"/>
    </row>
    <row r="482" spans="1:16" ht="11.85" customHeight="1" x14ac:dyDescent="0.2">
      <c r="D482" s="2"/>
      <c r="F482" s="2"/>
      <c r="H482" s="2"/>
      <c r="J482" s="2"/>
      <c r="L482" s="2"/>
      <c r="N482" s="2"/>
      <c r="P482" s="2"/>
    </row>
    <row r="483" spans="1:16" ht="11.85" customHeight="1" x14ac:dyDescent="0.2">
      <c r="D483" s="2"/>
      <c r="F483" s="2"/>
      <c r="H483" s="2"/>
      <c r="J483" s="2"/>
      <c r="L483" s="2"/>
      <c r="N483" s="2"/>
      <c r="P483" s="2"/>
    </row>
    <row r="484" spans="1:16" ht="11.85" customHeight="1" x14ac:dyDescent="0.2">
      <c r="D484" s="2"/>
      <c r="F484" s="2"/>
      <c r="H484" s="2"/>
      <c r="J484" s="2"/>
      <c r="L484" s="2"/>
      <c r="N484" s="2"/>
      <c r="P484" s="2"/>
    </row>
    <row r="485" spans="1:16" ht="11.85" customHeight="1" x14ac:dyDescent="0.2">
      <c r="D485" s="2"/>
      <c r="F485" s="2"/>
      <c r="H485" s="2"/>
      <c r="J485" s="2"/>
      <c r="L485" s="2"/>
      <c r="N485" s="2"/>
      <c r="P485" s="2"/>
    </row>
    <row r="486" spans="1:16" ht="11.85" customHeight="1" x14ac:dyDescent="0.2">
      <c r="D486" s="2"/>
      <c r="F486" s="2"/>
      <c r="H486" s="2"/>
      <c r="J486" s="2"/>
      <c r="L486" s="2"/>
      <c r="N486" s="2"/>
      <c r="P486" s="2"/>
    </row>
    <row r="487" spans="1:16" ht="11.85" customHeight="1" x14ac:dyDescent="0.2">
      <c r="D487" s="2"/>
      <c r="F487" s="2"/>
      <c r="H487" s="2"/>
      <c r="J487" s="2"/>
      <c r="L487" s="2"/>
      <c r="N487" s="2"/>
      <c r="P487" s="2"/>
    </row>
    <row r="488" spans="1:16" ht="11.85" customHeight="1" x14ac:dyDescent="0.2">
      <c r="D488" s="2"/>
      <c r="F488" s="2"/>
      <c r="H488" s="2"/>
      <c r="J488" s="2"/>
      <c r="L488" s="2"/>
      <c r="N488" s="2"/>
      <c r="P488" s="2"/>
    </row>
    <row r="489" spans="1:16" ht="11.85" customHeight="1" x14ac:dyDescent="0.2">
      <c r="D489" s="2"/>
      <c r="F489" s="2"/>
      <c r="H489" s="2"/>
      <c r="J489" s="2"/>
      <c r="L489" s="2"/>
      <c r="N489" s="2"/>
      <c r="P489" s="2"/>
    </row>
    <row r="490" spans="1:16" ht="11.85" customHeight="1" x14ac:dyDescent="0.2">
      <c r="D490" s="2"/>
      <c r="F490" s="2"/>
      <c r="H490" s="2"/>
      <c r="J490" s="2"/>
      <c r="L490" s="2"/>
      <c r="N490" s="2"/>
      <c r="P490" s="2"/>
    </row>
    <row r="491" spans="1:16" ht="11.85" customHeight="1" x14ac:dyDescent="0.2">
      <c r="D491" s="2"/>
      <c r="F491" s="2"/>
      <c r="H491" s="2"/>
      <c r="J491" s="2"/>
      <c r="L491" s="2"/>
      <c r="N491" s="2"/>
      <c r="P491" s="2"/>
    </row>
    <row r="492" spans="1:16" ht="11.85" customHeight="1" x14ac:dyDescent="0.2">
      <c r="D492" s="2"/>
      <c r="F492" s="2"/>
      <c r="H492" s="2"/>
      <c r="J492" s="2"/>
      <c r="L492" s="2"/>
      <c r="N492" s="2"/>
      <c r="P492" s="2"/>
    </row>
    <row r="493" spans="1:16" ht="11.85" customHeight="1" x14ac:dyDescent="0.2">
      <c r="A493" s="1"/>
      <c r="B493" s="1"/>
      <c r="E493" s="2" t="str">
        <f>$E$1</f>
        <v>CITY OF BRADY</v>
      </c>
    </row>
    <row r="494" spans="1:16" ht="11.85" customHeight="1" x14ac:dyDescent="0.2">
      <c r="E494" s="2" t="str">
        <f>$E$2</f>
        <v>BUDGET REPORT</v>
      </c>
    </row>
    <row r="495" spans="1:16" ht="11.85" customHeight="1" x14ac:dyDescent="0.2">
      <c r="E495" s="2" t="str">
        <f>$E$3</f>
        <v>FISCAL YEAR 2022 - 2023</v>
      </c>
    </row>
    <row r="496" spans="1:16" ht="11.85" customHeight="1" x14ac:dyDescent="0.2">
      <c r="A496" s="3" t="s">
        <v>3</v>
      </c>
    </row>
    <row r="497" spans="1:21" ht="11.85" customHeight="1" x14ac:dyDescent="0.2">
      <c r="A497" s="3" t="s">
        <v>332</v>
      </c>
    </row>
    <row r="498" spans="1:21" ht="11.85" customHeight="1" x14ac:dyDescent="0.2">
      <c r="I498" s="49" t="str">
        <f>+I6</f>
        <v>(----- 2021-2022 ------)</v>
      </c>
      <c r="J498" s="49"/>
      <c r="K498" s="49"/>
      <c r="L498" s="6"/>
      <c r="M498" s="49" t="str">
        <f>$M$6</f>
        <v>2022-2023</v>
      </c>
      <c r="N498" s="49"/>
      <c r="O498" s="49"/>
      <c r="P498" s="49"/>
      <c r="Q498" s="49"/>
    </row>
    <row r="499" spans="1:21" ht="11.85" customHeight="1" x14ac:dyDescent="0.2">
      <c r="C499" s="7" t="str">
        <f>$C$7</f>
        <v>2018-2019</v>
      </c>
      <c r="D499" s="6"/>
      <c r="E499" s="7" t="str">
        <f>$E$7</f>
        <v>2019-2020</v>
      </c>
      <c r="F499" s="6"/>
      <c r="G499" s="7" t="str">
        <f>$G$7</f>
        <v>2020-2021</v>
      </c>
      <c r="H499" s="6"/>
      <c r="I499" s="7" t="s">
        <v>9</v>
      </c>
      <c r="J499" s="6"/>
      <c r="K499" s="8" t="str">
        <f>+$K$7</f>
        <v>PROJECTED</v>
      </c>
      <c r="L499" s="6"/>
      <c r="M499" s="8" t="str">
        <f>$M$7</f>
        <v>2022-2023</v>
      </c>
      <c r="N499" s="6"/>
      <c r="O499" s="8" t="str">
        <f>$O$7</f>
        <v>2022-2023</v>
      </c>
      <c r="P499" s="6"/>
      <c r="Q499" s="8" t="str">
        <f>$Q$7</f>
        <v xml:space="preserve">APPROVED </v>
      </c>
    </row>
    <row r="500" spans="1:21" ht="11.85" customHeight="1" x14ac:dyDescent="0.2">
      <c r="A500" s="9" t="s">
        <v>268</v>
      </c>
      <c r="C500" s="10" t="s">
        <v>12</v>
      </c>
      <c r="D500" s="6"/>
      <c r="E500" s="10" t="s">
        <v>12</v>
      </c>
      <c r="F500" s="6"/>
      <c r="G500" s="10" t="s">
        <v>12</v>
      </c>
      <c r="H500" s="6"/>
      <c r="I500" s="10" t="s">
        <v>13</v>
      </c>
      <c r="J500" s="6"/>
      <c r="K500" s="11" t="s">
        <v>13</v>
      </c>
      <c r="L500" s="6"/>
      <c r="M500" s="11" t="str">
        <f>$M$8</f>
        <v>BASE</v>
      </c>
      <c r="N500" s="6"/>
      <c r="O500" s="11" t="str">
        <f>$O$8</f>
        <v>SUPPLEMENTAL</v>
      </c>
      <c r="P500" s="6"/>
      <c r="Q500" s="11" t="str">
        <f>$Q$8</f>
        <v>BUDGET</v>
      </c>
    </row>
    <row r="501" spans="1:21" ht="11.85" customHeight="1" x14ac:dyDescent="0.2"/>
    <row r="502" spans="1:21" ht="11.85" customHeight="1" x14ac:dyDescent="0.2">
      <c r="A502" s="12" t="s">
        <v>269</v>
      </c>
    </row>
    <row r="503" spans="1:21" ht="11.85" customHeight="1" x14ac:dyDescent="0.2">
      <c r="A503" s="3" t="s">
        <v>333</v>
      </c>
      <c r="C503" s="2">
        <v>75666.86</v>
      </c>
      <c r="D503" s="2"/>
      <c r="E503" s="2">
        <v>75718.23</v>
      </c>
      <c r="F503" s="2"/>
      <c r="G503" s="2">
        <v>84325.55</v>
      </c>
      <c r="H503" s="2"/>
      <c r="I503" s="2">
        <v>97898</v>
      </c>
      <c r="J503" s="2"/>
      <c r="K503" s="4">
        <v>91898</v>
      </c>
      <c r="L503" s="2"/>
      <c r="M503" s="4">
        <v>100233</v>
      </c>
      <c r="N503" s="2"/>
      <c r="O503" s="4">
        <v>0</v>
      </c>
      <c r="P503" s="2"/>
      <c r="Q503" s="4">
        <f t="shared" ref="Q503:Q511" si="20">M503+O503</f>
        <v>100233</v>
      </c>
      <c r="T503" s="13"/>
    </row>
    <row r="504" spans="1:21" ht="11.85" hidden="1" customHeight="1" x14ac:dyDescent="0.2">
      <c r="A504" s="3" t="s">
        <v>334</v>
      </c>
      <c r="C504" s="2">
        <v>0</v>
      </c>
      <c r="D504" s="2"/>
      <c r="E504" s="2">
        <v>0</v>
      </c>
      <c r="F504" s="2"/>
      <c r="G504" s="2">
        <v>0</v>
      </c>
      <c r="H504" s="2"/>
      <c r="I504" s="2">
        <v>0</v>
      </c>
      <c r="J504" s="2"/>
      <c r="K504" s="4">
        <v>0</v>
      </c>
      <c r="L504" s="2"/>
      <c r="M504" s="4">
        <v>0</v>
      </c>
      <c r="N504" s="2"/>
      <c r="O504" s="4">
        <v>0</v>
      </c>
      <c r="P504" s="2"/>
      <c r="Q504" s="4">
        <f t="shared" si="20"/>
        <v>0</v>
      </c>
      <c r="T504" s="13"/>
    </row>
    <row r="505" spans="1:21" ht="11.85" customHeight="1" x14ac:dyDescent="0.2">
      <c r="A505" s="3" t="s">
        <v>335</v>
      </c>
      <c r="C505" s="2">
        <v>173.89</v>
      </c>
      <c r="D505" s="2"/>
      <c r="E505" s="2">
        <v>89.52</v>
      </c>
      <c r="F505" s="2"/>
      <c r="G505" s="2">
        <v>186.22</v>
      </c>
      <c r="H505" s="2"/>
      <c r="I505" s="2">
        <v>1500</v>
      </c>
      <c r="J505" s="2"/>
      <c r="K505" s="4">
        <v>1500</v>
      </c>
      <c r="L505" s="2"/>
      <c r="M505" s="4">
        <v>500</v>
      </c>
      <c r="N505" s="2"/>
      <c r="O505" s="4">
        <v>0</v>
      </c>
      <c r="P505" s="2"/>
      <c r="Q505" s="4">
        <f t="shared" si="20"/>
        <v>500</v>
      </c>
      <c r="T505" s="13"/>
    </row>
    <row r="506" spans="1:21" ht="11.85" hidden="1" customHeight="1" x14ac:dyDescent="0.2">
      <c r="A506" s="3" t="s">
        <v>336</v>
      </c>
      <c r="C506" s="2">
        <v>0</v>
      </c>
      <c r="D506" s="2"/>
      <c r="E506" s="2">
        <v>0</v>
      </c>
      <c r="F506" s="2"/>
      <c r="G506" s="2">
        <v>0</v>
      </c>
      <c r="H506" s="2"/>
      <c r="I506" s="2">
        <v>0</v>
      </c>
      <c r="J506" s="2"/>
      <c r="K506" s="4">
        <v>0</v>
      </c>
      <c r="L506" s="2"/>
      <c r="M506" s="4">
        <v>0</v>
      </c>
      <c r="N506" s="2"/>
      <c r="O506" s="4">
        <v>0</v>
      </c>
      <c r="P506" s="2"/>
      <c r="Q506" s="4">
        <f t="shared" si="20"/>
        <v>0</v>
      </c>
      <c r="T506" s="13"/>
    </row>
    <row r="507" spans="1:21" ht="11.85" customHeight="1" x14ac:dyDescent="0.2">
      <c r="A507" s="3" t="s">
        <v>337</v>
      </c>
      <c r="C507" s="2">
        <v>21542.880000000001</v>
      </c>
      <c r="D507" s="2"/>
      <c r="E507" s="2">
        <v>22374.69</v>
      </c>
      <c r="F507" s="2"/>
      <c r="G507" s="2">
        <v>24177.09</v>
      </c>
      <c r="H507" s="2"/>
      <c r="I507" s="2">
        <v>23664</v>
      </c>
      <c r="J507" s="2"/>
      <c r="K507" s="4">
        <v>23664</v>
      </c>
      <c r="L507" s="2"/>
      <c r="M507" s="4">
        <v>24720</v>
      </c>
      <c r="N507" s="2"/>
      <c r="O507" s="4">
        <v>0</v>
      </c>
      <c r="P507" s="2"/>
      <c r="Q507" s="4">
        <f t="shared" si="20"/>
        <v>24720</v>
      </c>
      <c r="T507" s="13"/>
    </row>
    <row r="508" spans="1:21" ht="11.85" customHeight="1" x14ac:dyDescent="0.2">
      <c r="A508" s="3" t="s">
        <v>338</v>
      </c>
      <c r="C508" s="2">
        <v>7448.62</v>
      </c>
      <c r="D508" s="2"/>
      <c r="E508" s="2">
        <v>7186.34</v>
      </c>
      <c r="F508" s="2"/>
      <c r="G508" s="2">
        <v>7804.03</v>
      </c>
      <c r="H508" s="2"/>
      <c r="I508" s="2">
        <v>7640</v>
      </c>
      <c r="J508" s="2"/>
      <c r="K508" s="4">
        <v>7640</v>
      </c>
      <c r="L508" s="2"/>
      <c r="M508" s="4">
        <v>7839</v>
      </c>
      <c r="N508" s="2"/>
      <c r="O508" s="4">
        <v>0</v>
      </c>
      <c r="P508" s="2"/>
      <c r="Q508" s="4">
        <f t="shared" si="20"/>
        <v>7839</v>
      </c>
      <c r="T508" s="13"/>
    </row>
    <row r="509" spans="1:21" ht="11.85" customHeight="1" x14ac:dyDescent="0.2">
      <c r="A509" s="3" t="s">
        <v>339</v>
      </c>
      <c r="C509" s="2">
        <v>1339.33</v>
      </c>
      <c r="D509" s="2"/>
      <c r="E509" s="2">
        <v>1351.54</v>
      </c>
      <c r="F509" s="2"/>
      <c r="G509" s="2">
        <v>1458.29</v>
      </c>
      <c r="H509" s="2"/>
      <c r="I509" s="2">
        <v>1524</v>
      </c>
      <c r="J509" s="2"/>
      <c r="K509" s="4">
        <v>1524</v>
      </c>
      <c r="L509" s="2"/>
      <c r="M509" s="4">
        <v>2005</v>
      </c>
      <c r="N509" s="2"/>
      <c r="O509" s="4">
        <v>0</v>
      </c>
      <c r="P509" s="2"/>
      <c r="Q509" s="4">
        <f t="shared" si="20"/>
        <v>2005</v>
      </c>
      <c r="T509" s="13"/>
    </row>
    <row r="510" spans="1:21" ht="11.85" customHeight="1" x14ac:dyDescent="0.2">
      <c r="A510" s="3" t="s">
        <v>340</v>
      </c>
      <c r="C510" s="2">
        <v>49.09</v>
      </c>
      <c r="D510" s="2"/>
      <c r="E510" s="2">
        <v>352.88</v>
      </c>
      <c r="F510" s="2"/>
      <c r="G510" s="2">
        <v>756.26</v>
      </c>
      <c r="H510" s="2"/>
      <c r="I510" s="2">
        <v>576</v>
      </c>
      <c r="J510" s="2"/>
      <c r="K510" s="4">
        <v>576</v>
      </c>
      <c r="L510" s="2"/>
      <c r="M510" s="4">
        <v>468</v>
      </c>
      <c r="N510" s="2"/>
      <c r="O510" s="4">
        <v>0</v>
      </c>
      <c r="P510" s="2"/>
      <c r="Q510" s="4">
        <f t="shared" si="20"/>
        <v>468</v>
      </c>
      <c r="T510" s="13"/>
    </row>
    <row r="511" spans="1:21" ht="11.85" customHeight="1" x14ac:dyDescent="0.2">
      <c r="A511" s="3" t="s">
        <v>341</v>
      </c>
      <c r="C511" s="14">
        <v>4575.25</v>
      </c>
      <c r="D511" s="2"/>
      <c r="E511" s="14">
        <v>4451.83</v>
      </c>
      <c r="F511" s="2"/>
      <c r="G511" s="14">
        <v>4878.6499999999996</v>
      </c>
      <c r="H511" s="2"/>
      <c r="I511" s="14">
        <v>7753</v>
      </c>
      <c r="J511" s="2"/>
      <c r="K511" s="15">
        <v>7753</v>
      </c>
      <c r="L511" s="2"/>
      <c r="M511" s="15">
        <v>7857</v>
      </c>
      <c r="N511" s="2"/>
      <c r="O511" s="15">
        <v>0</v>
      </c>
      <c r="P511" s="2"/>
      <c r="Q511" s="15">
        <f t="shared" si="20"/>
        <v>7857</v>
      </c>
      <c r="T511" s="13"/>
    </row>
    <row r="512" spans="1:21" ht="11.85" customHeight="1" x14ac:dyDescent="0.2">
      <c r="A512" s="3" t="s">
        <v>280</v>
      </c>
      <c r="C512" s="2">
        <f>SUM(C503:C511)</f>
        <v>110795.92</v>
      </c>
      <c r="D512" s="2"/>
      <c r="E512" s="2">
        <f>SUM(E503:E511)</f>
        <v>111525.03</v>
      </c>
      <c r="F512" s="2"/>
      <c r="G512" s="2">
        <f>SUM(G503:G511)</f>
        <v>123586.08999999998</v>
      </c>
      <c r="H512" s="2"/>
      <c r="I512" s="2">
        <f>SUM(I503:I511)</f>
        <v>140555</v>
      </c>
      <c r="J512" s="2"/>
      <c r="K512" s="4">
        <f>SUM(K503:K511)</f>
        <v>134555</v>
      </c>
      <c r="L512" s="2"/>
      <c r="M512" s="4">
        <f>SUM(M503:M511)</f>
        <v>143622</v>
      </c>
      <c r="N512" s="2"/>
      <c r="O512" s="4">
        <f>SUM(O503:O511)</f>
        <v>0</v>
      </c>
      <c r="P512" s="2"/>
      <c r="Q512" s="4">
        <f>SUM(Q503:Q511)</f>
        <v>143622</v>
      </c>
      <c r="R512" s="2"/>
      <c r="T512" s="17"/>
      <c r="U512" s="2"/>
    </row>
    <row r="513" spans="1:20" ht="11.85" customHeight="1" x14ac:dyDescent="0.2">
      <c r="D513" s="2"/>
      <c r="F513" s="2"/>
      <c r="H513" s="2"/>
      <c r="J513" s="2"/>
      <c r="L513" s="2"/>
      <c r="N513" s="2"/>
      <c r="P513" s="2"/>
    </row>
    <row r="514" spans="1:20" ht="11.85" customHeight="1" x14ac:dyDescent="0.2">
      <c r="A514" s="12" t="s">
        <v>281</v>
      </c>
      <c r="D514" s="2"/>
      <c r="F514" s="2"/>
      <c r="H514" s="2"/>
      <c r="J514" s="2"/>
      <c r="L514" s="2"/>
      <c r="N514" s="2"/>
      <c r="P514" s="2"/>
    </row>
    <row r="515" spans="1:20" ht="11.85" customHeight="1" x14ac:dyDescent="0.2">
      <c r="A515" s="3" t="s">
        <v>342</v>
      </c>
      <c r="C515" s="2">
        <v>460.5</v>
      </c>
      <c r="D515" s="2"/>
      <c r="E515" s="2">
        <v>378</v>
      </c>
      <c r="F515" s="2"/>
      <c r="G515" s="2">
        <v>378</v>
      </c>
      <c r="H515" s="2"/>
      <c r="I515" s="2">
        <v>700</v>
      </c>
      <c r="J515" s="2"/>
      <c r="K515" s="2">
        <v>700</v>
      </c>
      <c r="L515" s="2"/>
      <c r="M515" s="4">
        <v>700</v>
      </c>
      <c r="N515" s="2"/>
      <c r="O515" s="4">
        <v>0</v>
      </c>
      <c r="P515" s="2"/>
      <c r="Q515" s="4">
        <f t="shared" ref="Q515:Q527" si="21">M515+O515</f>
        <v>700</v>
      </c>
      <c r="T515" s="13"/>
    </row>
    <row r="516" spans="1:20" ht="11.85" customHeight="1" x14ac:dyDescent="0.2">
      <c r="A516" s="3" t="s">
        <v>343</v>
      </c>
      <c r="C516" s="2">
        <v>24945.41</v>
      </c>
      <c r="D516" s="2"/>
      <c r="E516" s="2">
        <v>25008.14</v>
      </c>
      <c r="F516" s="2"/>
      <c r="G516" s="2">
        <v>24834.77</v>
      </c>
      <c r="H516" s="2"/>
      <c r="I516" s="2">
        <v>30000</v>
      </c>
      <c r="J516" s="2"/>
      <c r="K516" s="2">
        <v>30000</v>
      </c>
      <c r="L516" s="2"/>
      <c r="M516" s="4">
        <v>30000</v>
      </c>
      <c r="N516" s="2"/>
      <c r="O516" s="4">
        <v>0</v>
      </c>
      <c r="P516" s="2"/>
      <c r="Q516" s="4">
        <f t="shared" si="21"/>
        <v>30000</v>
      </c>
      <c r="T516" s="13"/>
    </row>
    <row r="517" spans="1:20" ht="11.85" customHeight="1" x14ac:dyDescent="0.2">
      <c r="A517" s="3" t="s">
        <v>344</v>
      </c>
      <c r="C517" s="2">
        <v>6450.8</v>
      </c>
      <c r="D517" s="2"/>
      <c r="E517" s="2">
        <v>713</v>
      </c>
      <c r="F517" s="2"/>
      <c r="G517" s="2">
        <v>1645.9</v>
      </c>
      <c r="H517" s="2"/>
      <c r="I517" s="2">
        <v>1700</v>
      </c>
      <c r="J517" s="2"/>
      <c r="K517" s="2">
        <v>1700</v>
      </c>
      <c r="L517" s="2"/>
      <c r="M517" s="4">
        <v>1700</v>
      </c>
      <c r="N517" s="2"/>
      <c r="O517" s="4">
        <v>0</v>
      </c>
      <c r="P517" s="2"/>
      <c r="Q517" s="4">
        <f t="shared" si="21"/>
        <v>1700</v>
      </c>
      <c r="T517" s="13"/>
    </row>
    <row r="518" spans="1:20" ht="11.85" customHeight="1" x14ac:dyDescent="0.2">
      <c r="A518" s="3" t="s">
        <v>345</v>
      </c>
      <c r="C518" s="2">
        <v>2</v>
      </c>
      <c r="D518" s="2"/>
      <c r="E518" s="2">
        <v>200</v>
      </c>
      <c r="F518" s="2"/>
      <c r="G518" s="2">
        <v>0</v>
      </c>
      <c r="H518" s="2"/>
      <c r="I518" s="2">
        <v>400</v>
      </c>
      <c r="J518" s="2"/>
      <c r="K518" s="2">
        <v>400</v>
      </c>
      <c r="L518" s="2"/>
      <c r="M518" s="4">
        <v>400</v>
      </c>
      <c r="N518" s="2"/>
      <c r="O518" s="4">
        <v>0</v>
      </c>
      <c r="P518" s="2"/>
      <c r="Q518" s="4">
        <f t="shared" si="21"/>
        <v>400</v>
      </c>
      <c r="T518" s="13"/>
    </row>
    <row r="519" spans="1:20" ht="11.85" customHeight="1" x14ac:dyDescent="0.2">
      <c r="A519" s="3" t="s">
        <v>346</v>
      </c>
      <c r="C519" s="2">
        <v>4074.96</v>
      </c>
      <c r="D519" s="2"/>
      <c r="E519" s="2">
        <v>4040.17</v>
      </c>
      <c r="F519" s="2"/>
      <c r="G519" s="2">
        <v>4205.54</v>
      </c>
      <c r="H519" s="2"/>
      <c r="I519" s="2">
        <v>4100</v>
      </c>
      <c r="J519" s="2"/>
      <c r="K519" s="2">
        <v>4100</v>
      </c>
      <c r="L519" s="2"/>
      <c r="M519" s="4">
        <v>4100</v>
      </c>
      <c r="N519" s="2"/>
      <c r="O519" s="4">
        <v>0</v>
      </c>
      <c r="P519" s="2"/>
      <c r="Q519" s="4">
        <f t="shared" si="21"/>
        <v>4100</v>
      </c>
      <c r="T519" s="13"/>
    </row>
    <row r="520" spans="1:20" ht="11.85" customHeight="1" x14ac:dyDescent="0.2">
      <c r="A520" s="3" t="s">
        <v>347</v>
      </c>
      <c r="C520" s="2">
        <v>1020</v>
      </c>
      <c r="D520" s="2"/>
      <c r="E520" s="2">
        <v>1020</v>
      </c>
      <c r="F520" s="2"/>
      <c r="G520" s="2">
        <v>935</v>
      </c>
      <c r="H520" s="2"/>
      <c r="I520" s="2">
        <v>1200</v>
      </c>
      <c r="J520" s="2"/>
      <c r="K520" s="2">
        <v>1200</v>
      </c>
      <c r="L520" s="2"/>
      <c r="M520" s="4">
        <v>1200</v>
      </c>
      <c r="N520" s="2"/>
      <c r="O520" s="4">
        <v>0</v>
      </c>
      <c r="P520" s="2"/>
      <c r="Q520" s="4">
        <f t="shared" si="21"/>
        <v>1200</v>
      </c>
      <c r="T520" s="13"/>
    </row>
    <row r="521" spans="1:20" ht="11.85" customHeight="1" x14ac:dyDescent="0.2">
      <c r="A521" s="3" t="s">
        <v>348</v>
      </c>
      <c r="C521" s="2">
        <v>0</v>
      </c>
      <c r="D521" s="2"/>
      <c r="E521" s="2">
        <v>0</v>
      </c>
      <c r="F521" s="2"/>
      <c r="G521" s="2">
        <v>0</v>
      </c>
      <c r="H521" s="2"/>
      <c r="I521" s="2">
        <v>0</v>
      </c>
      <c r="J521" s="2"/>
      <c r="K521" s="2">
        <v>0</v>
      </c>
      <c r="L521" s="2"/>
      <c r="M521" s="4">
        <v>0</v>
      </c>
      <c r="N521" s="2"/>
      <c r="O521" s="4">
        <v>0</v>
      </c>
      <c r="P521" s="2"/>
      <c r="Q521" s="4">
        <f t="shared" si="21"/>
        <v>0</v>
      </c>
      <c r="T521" s="13"/>
    </row>
    <row r="522" spans="1:20" ht="11.85" customHeight="1" x14ac:dyDescent="0.2">
      <c r="A522" s="3" t="s">
        <v>349</v>
      </c>
      <c r="C522" s="2">
        <v>3306.16</v>
      </c>
      <c r="D522" s="2"/>
      <c r="E522" s="2">
        <v>1795.2</v>
      </c>
      <c r="F522" s="2"/>
      <c r="G522" s="2">
        <v>1871.9</v>
      </c>
      <c r="H522" s="2"/>
      <c r="I522" s="2">
        <v>2500</v>
      </c>
      <c r="J522" s="2"/>
      <c r="K522" s="2">
        <v>2500</v>
      </c>
      <c r="L522" s="2"/>
      <c r="M522" s="4">
        <v>2500</v>
      </c>
      <c r="N522" s="2"/>
      <c r="O522" s="4">
        <v>0</v>
      </c>
      <c r="P522" s="2"/>
      <c r="Q522" s="4">
        <f t="shared" si="21"/>
        <v>2500</v>
      </c>
      <c r="T522" s="13"/>
    </row>
    <row r="523" spans="1:20" ht="11.85" customHeight="1" x14ac:dyDescent="0.2">
      <c r="A523" s="3" t="s">
        <v>350</v>
      </c>
      <c r="C523" s="2">
        <v>0</v>
      </c>
      <c r="D523" s="2"/>
      <c r="E523" s="2">
        <v>0</v>
      </c>
      <c r="F523" s="2"/>
      <c r="G523" s="2">
        <v>0</v>
      </c>
      <c r="H523" s="2"/>
      <c r="I523" s="2">
        <v>0</v>
      </c>
      <c r="J523" s="2"/>
      <c r="K523" s="2">
        <v>0</v>
      </c>
      <c r="L523" s="2"/>
      <c r="M523" s="4">
        <v>0</v>
      </c>
      <c r="N523" s="2"/>
      <c r="O523" s="4">
        <v>0</v>
      </c>
      <c r="P523" s="2"/>
      <c r="Q523" s="4">
        <f t="shared" si="21"/>
        <v>0</v>
      </c>
      <c r="T523" s="13"/>
    </row>
    <row r="524" spans="1:20" ht="11.85" customHeight="1" x14ac:dyDescent="0.2">
      <c r="A524" s="3" t="s">
        <v>351</v>
      </c>
      <c r="C524" s="2">
        <v>663.95</v>
      </c>
      <c r="D524" s="2"/>
      <c r="E524" s="2">
        <v>617.85</v>
      </c>
      <c r="F524" s="2"/>
      <c r="G524" s="2">
        <v>443.36</v>
      </c>
      <c r="H524" s="2"/>
      <c r="I524" s="2">
        <v>800</v>
      </c>
      <c r="J524" s="2"/>
      <c r="K524" s="2">
        <v>800</v>
      </c>
      <c r="L524" s="2"/>
      <c r="M524" s="4">
        <v>800</v>
      </c>
      <c r="N524" s="2"/>
      <c r="O524" s="4">
        <v>0</v>
      </c>
      <c r="P524" s="2"/>
      <c r="Q524" s="4">
        <f t="shared" si="21"/>
        <v>800</v>
      </c>
      <c r="T524" s="13"/>
    </row>
    <row r="525" spans="1:20" ht="11.85" customHeight="1" x14ac:dyDescent="0.2">
      <c r="A525" s="3" t="s">
        <v>352</v>
      </c>
      <c r="C525" s="2">
        <v>0</v>
      </c>
      <c r="D525" s="2"/>
      <c r="E525" s="2">
        <v>72</v>
      </c>
      <c r="F525" s="2"/>
      <c r="G525" s="2">
        <v>234.6</v>
      </c>
      <c r="H525" s="2"/>
      <c r="I525" s="2">
        <v>500</v>
      </c>
      <c r="J525" s="2"/>
      <c r="K525" s="2">
        <v>500</v>
      </c>
      <c r="L525" s="2"/>
      <c r="M525" s="4">
        <v>500</v>
      </c>
      <c r="N525" s="2"/>
      <c r="O525" s="4">
        <v>0</v>
      </c>
      <c r="P525" s="2"/>
      <c r="Q525" s="4">
        <f t="shared" si="21"/>
        <v>500</v>
      </c>
      <c r="T525" s="13"/>
    </row>
    <row r="526" spans="1:20" ht="11.85" customHeight="1" x14ac:dyDescent="0.2">
      <c r="A526" s="3" t="s">
        <v>353</v>
      </c>
      <c r="C526" s="2">
        <v>35.19</v>
      </c>
      <c r="D526" s="2"/>
      <c r="E526" s="2">
        <v>976.28</v>
      </c>
      <c r="F526" s="2"/>
      <c r="G526" s="2">
        <v>0</v>
      </c>
      <c r="H526" s="2"/>
      <c r="I526" s="2">
        <v>0</v>
      </c>
      <c r="J526" s="2"/>
      <c r="K526" s="2">
        <v>0</v>
      </c>
      <c r="L526" s="2"/>
      <c r="M526" s="4">
        <v>1600</v>
      </c>
      <c r="N526" s="2"/>
      <c r="O526" s="4">
        <v>0</v>
      </c>
      <c r="P526" s="2"/>
      <c r="Q526" s="4">
        <f t="shared" si="21"/>
        <v>1600</v>
      </c>
      <c r="T526" s="13"/>
    </row>
    <row r="527" spans="1:20" ht="11.85" customHeight="1" x14ac:dyDescent="0.2">
      <c r="A527" s="3" t="s">
        <v>354</v>
      </c>
      <c r="C527" s="14">
        <v>450</v>
      </c>
      <c r="D527" s="2"/>
      <c r="E527" s="14">
        <v>0</v>
      </c>
      <c r="F527" s="2"/>
      <c r="G527" s="14">
        <v>0</v>
      </c>
      <c r="H527" s="2"/>
      <c r="I527" s="14">
        <v>0</v>
      </c>
      <c r="J527" s="2"/>
      <c r="K527" s="14">
        <v>0</v>
      </c>
      <c r="L527" s="2"/>
      <c r="M527" s="15">
        <v>0</v>
      </c>
      <c r="N527" s="2"/>
      <c r="O527" s="15">
        <v>0</v>
      </c>
      <c r="P527" s="2"/>
      <c r="Q527" s="15">
        <f t="shared" si="21"/>
        <v>0</v>
      </c>
      <c r="T527" s="13"/>
    </row>
    <row r="528" spans="1:20" ht="11.85" customHeight="1" x14ac:dyDescent="0.2">
      <c r="A528" s="3" t="s">
        <v>299</v>
      </c>
      <c r="C528" s="2">
        <f>SUM(C515:C527)</f>
        <v>41408.97</v>
      </c>
      <c r="D528" s="2"/>
      <c r="E528" s="2">
        <f>SUM(E515:E527)</f>
        <v>34820.639999999992</v>
      </c>
      <c r="F528" s="2"/>
      <c r="G528" s="2">
        <f>SUM(G515:G527)</f>
        <v>34549.07</v>
      </c>
      <c r="H528" s="2"/>
      <c r="I528" s="2">
        <f>SUM(I515:I527)</f>
        <v>41900</v>
      </c>
      <c r="J528" s="2"/>
      <c r="K528" s="4">
        <f>SUM(K515:K527)</f>
        <v>41900</v>
      </c>
      <c r="L528" s="2"/>
      <c r="M528" s="4">
        <f>SUM(M515:M527)</f>
        <v>43500</v>
      </c>
      <c r="N528" s="2"/>
      <c r="O528" s="4">
        <f>SUM(O515:O527)</f>
        <v>0</v>
      </c>
      <c r="P528" s="2"/>
      <c r="Q528" s="4">
        <f>SUM(Q515:Q527)</f>
        <v>43500</v>
      </c>
    </row>
    <row r="529" spans="1:32" ht="11.85" customHeight="1" x14ac:dyDescent="0.2"/>
    <row r="530" spans="1:32" ht="11.85" customHeight="1" x14ac:dyDescent="0.2">
      <c r="A530" s="12" t="s">
        <v>300</v>
      </c>
    </row>
    <row r="531" spans="1:32" ht="11.85" customHeight="1" x14ac:dyDescent="0.2">
      <c r="A531" s="3" t="s">
        <v>355</v>
      </c>
      <c r="B531" s="2"/>
      <c r="C531" s="2">
        <v>0</v>
      </c>
      <c r="D531" s="2"/>
      <c r="E531" s="2">
        <v>0</v>
      </c>
      <c r="F531" s="2"/>
      <c r="G531" s="2">
        <v>0</v>
      </c>
      <c r="H531" s="2"/>
      <c r="I531" s="2">
        <v>0</v>
      </c>
      <c r="J531" s="2"/>
      <c r="K531" s="2">
        <v>0</v>
      </c>
      <c r="L531" s="2"/>
      <c r="M531" s="4">
        <v>0</v>
      </c>
      <c r="N531" s="2"/>
      <c r="O531" s="4">
        <v>0</v>
      </c>
      <c r="P531" s="2"/>
      <c r="Q531" s="4">
        <f t="shared" ref="Q531:Q552" si="22">M531+O531</f>
        <v>0</v>
      </c>
      <c r="T531" s="13"/>
      <c r="AF531" s="16"/>
    </row>
    <row r="532" spans="1:32" ht="11.85" customHeight="1" x14ac:dyDescent="0.2">
      <c r="A532" s="3" t="s">
        <v>356</v>
      </c>
      <c r="B532" s="2"/>
      <c r="C532" s="2">
        <v>1001.15</v>
      </c>
      <c r="D532" s="2"/>
      <c r="E532" s="2">
        <v>0</v>
      </c>
      <c r="F532" s="2"/>
      <c r="G532" s="2">
        <v>656.4</v>
      </c>
      <c r="H532" s="2"/>
      <c r="I532" s="2">
        <v>2000</v>
      </c>
      <c r="J532" s="2"/>
      <c r="K532" s="2">
        <v>1000</v>
      </c>
      <c r="L532" s="2"/>
      <c r="M532" s="4">
        <v>2000</v>
      </c>
      <c r="N532" s="2"/>
      <c r="O532" s="4">
        <v>0</v>
      </c>
      <c r="P532" s="2"/>
      <c r="Q532" s="4">
        <f t="shared" si="22"/>
        <v>2000</v>
      </c>
      <c r="T532" s="13"/>
    </row>
    <row r="533" spans="1:32" ht="11.85" customHeight="1" x14ac:dyDescent="0.2">
      <c r="A533" s="3" t="s">
        <v>357</v>
      </c>
      <c r="B533" s="2"/>
      <c r="C533" s="2">
        <v>2623.92</v>
      </c>
      <c r="D533" s="2"/>
      <c r="E533" s="2">
        <v>2472.6799999999998</v>
      </c>
      <c r="F533" s="2"/>
      <c r="G533" s="2">
        <v>3193.53</v>
      </c>
      <c r="H533" s="2"/>
      <c r="I533" s="2">
        <v>6000</v>
      </c>
      <c r="J533" s="2"/>
      <c r="K533" s="2">
        <v>4500</v>
      </c>
      <c r="L533" s="2"/>
      <c r="M533" s="4">
        <v>6000</v>
      </c>
      <c r="N533" s="2"/>
      <c r="O533" s="4">
        <v>0</v>
      </c>
      <c r="P533" s="2"/>
      <c r="Q533" s="4">
        <f t="shared" si="22"/>
        <v>6000</v>
      </c>
      <c r="T533" s="13"/>
    </row>
    <row r="534" spans="1:32" ht="11.85" customHeight="1" x14ac:dyDescent="0.2">
      <c r="A534" s="3" t="s">
        <v>358</v>
      </c>
      <c r="B534" s="2"/>
      <c r="C534" s="2">
        <v>1861.99</v>
      </c>
      <c r="D534" s="2"/>
      <c r="E534" s="2">
        <v>873.87</v>
      </c>
      <c r="F534" s="2"/>
      <c r="G534" s="2">
        <v>178.11</v>
      </c>
      <c r="H534" s="2"/>
      <c r="I534" s="2">
        <v>2000</v>
      </c>
      <c r="J534" s="2"/>
      <c r="K534" s="2">
        <v>2000</v>
      </c>
      <c r="L534" s="2"/>
      <c r="M534" s="4">
        <v>2000</v>
      </c>
      <c r="N534" s="2"/>
      <c r="O534" s="4">
        <v>0</v>
      </c>
      <c r="P534" s="2"/>
      <c r="Q534" s="4">
        <f t="shared" si="22"/>
        <v>2000</v>
      </c>
      <c r="T534" s="13"/>
    </row>
    <row r="535" spans="1:32" ht="11.85" customHeight="1" x14ac:dyDescent="0.2">
      <c r="A535" s="3" t="s">
        <v>359</v>
      </c>
      <c r="B535" s="2"/>
      <c r="C535" s="2">
        <v>50975.03</v>
      </c>
      <c r="D535" s="2"/>
      <c r="E535" s="2">
        <v>40615.64</v>
      </c>
      <c r="F535" s="2"/>
      <c r="G535" s="2">
        <v>44898.29</v>
      </c>
      <c r="H535" s="2"/>
      <c r="I535" s="2">
        <v>45000</v>
      </c>
      <c r="J535" s="2"/>
      <c r="K535" s="2">
        <v>62500</v>
      </c>
      <c r="L535" s="2"/>
      <c r="M535" s="4">
        <v>60000</v>
      </c>
      <c r="N535" s="2"/>
      <c r="O535" s="4">
        <v>0</v>
      </c>
      <c r="P535" s="2"/>
      <c r="Q535" s="4">
        <f t="shared" si="22"/>
        <v>60000</v>
      </c>
      <c r="T535" s="13"/>
    </row>
    <row r="536" spans="1:32" ht="11.85" customHeight="1" x14ac:dyDescent="0.2">
      <c r="A536" s="3" t="s">
        <v>360</v>
      </c>
      <c r="B536" s="2"/>
      <c r="C536" s="2">
        <v>166906.26</v>
      </c>
      <c r="D536" s="2"/>
      <c r="E536" s="2">
        <v>126980.66</v>
      </c>
      <c r="F536" s="2"/>
      <c r="G536" s="2">
        <v>109274.56</v>
      </c>
      <c r="H536" s="2"/>
      <c r="I536" s="2">
        <v>131400</v>
      </c>
      <c r="J536" s="2"/>
      <c r="K536" s="2">
        <v>100000</v>
      </c>
      <c r="L536" s="2"/>
      <c r="M536" s="4">
        <v>130000</v>
      </c>
      <c r="N536" s="2"/>
      <c r="O536" s="4">
        <v>0</v>
      </c>
      <c r="P536" s="2"/>
      <c r="Q536" s="4">
        <f t="shared" si="22"/>
        <v>130000</v>
      </c>
      <c r="T536" s="13"/>
    </row>
    <row r="537" spans="1:32" ht="11.85" customHeight="1" x14ac:dyDescent="0.2">
      <c r="A537" s="3" t="s">
        <v>361</v>
      </c>
      <c r="B537" s="2"/>
      <c r="C537" s="2">
        <v>-8997.18</v>
      </c>
      <c r="D537" s="16"/>
      <c r="E537" s="2">
        <v>-8792.77</v>
      </c>
      <c r="F537" s="16"/>
      <c r="G537" s="2">
        <v>-5812.6</v>
      </c>
      <c r="H537" s="16"/>
      <c r="I537" s="2">
        <v>-10000</v>
      </c>
      <c r="J537" s="2"/>
      <c r="K537" s="2">
        <v>-10000</v>
      </c>
      <c r="L537" s="16"/>
      <c r="M537" s="2">
        <v>-10000</v>
      </c>
      <c r="N537" s="2"/>
      <c r="O537" s="4">
        <v>0</v>
      </c>
      <c r="P537" s="2"/>
      <c r="Q537" s="2">
        <f t="shared" si="22"/>
        <v>-10000</v>
      </c>
      <c r="T537" s="13"/>
    </row>
    <row r="538" spans="1:32" ht="11.85" customHeight="1" x14ac:dyDescent="0.2">
      <c r="A538" s="3" t="s">
        <v>362</v>
      </c>
      <c r="B538" s="2"/>
      <c r="C538" s="2">
        <v>-568.55999999999995</v>
      </c>
      <c r="D538" s="2"/>
      <c r="E538" s="2">
        <v>3109.8</v>
      </c>
      <c r="F538" s="2"/>
      <c r="G538" s="2">
        <v>339.61</v>
      </c>
      <c r="H538" s="2"/>
      <c r="I538" s="2">
        <v>2500</v>
      </c>
      <c r="J538" s="2"/>
      <c r="K538" s="2">
        <v>2500</v>
      </c>
      <c r="L538" s="2"/>
      <c r="M538" s="4">
        <v>2500</v>
      </c>
      <c r="N538" s="2"/>
      <c r="O538" s="4">
        <v>0</v>
      </c>
      <c r="P538" s="2"/>
      <c r="Q538" s="4">
        <f t="shared" si="22"/>
        <v>2500</v>
      </c>
      <c r="T538" s="13"/>
    </row>
    <row r="539" spans="1:32" ht="11.85" customHeight="1" x14ac:dyDescent="0.2">
      <c r="A539" s="3" t="s">
        <v>363</v>
      </c>
      <c r="B539" s="2"/>
      <c r="C539" s="2">
        <v>3000</v>
      </c>
      <c r="D539" s="2"/>
      <c r="E539" s="2">
        <v>4600</v>
      </c>
      <c r="F539" s="2"/>
      <c r="G539" s="2">
        <v>4650</v>
      </c>
      <c r="H539" s="2"/>
      <c r="I539" s="2">
        <v>5000</v>
      </c>
      <c r="J539" s="2"/>
      <c r="K539" s="2">
        <f>31500+4410</f>
        <v>35910</v>
      </c>
      <c r="L539" s="2"/>
      <c r="M539" s="4">
        <v>5000</v>
      </c>
      <c r="N539" s="2"/>
      <c r="O539" s="4">
        <v>0</v>
      </c>
      <c r="P539" s="2"/>
      <c r="Q539" s="4">
        <f t="shared" si="22"/>
        <v>5000</v>
      </c>
      <c r="T539" s="13"/>
    </row>
    <row r="540" spans="1:32" ht="11.85" customHeight="1" x14ac:dyDescent="0.2">
      <c r="A540" s="3" t="s">
        <v>364</v>
      </c>
      <c r="B540" s="2"/>
      <c r="C540" s="2">
        <v>752.22</v>
      </c>
      <c r="D540" s="2"/>
      <c r="E540" s="2">
        <v>2449.5100000000002</v>
      </c>
      <c r="F540" s="2"/>
      <c r="G540" s="2">
        <v>5766.9</v>
      </c>
      <c r="H540" s="2"/>
      <c r="I540" s="2">
        <v>7000</v>
      </c>
      <c r="J540" s="2"/>
      <c r="K540" s="2">
        <v>5000</v>
      </c>
      <c r="L540" s="2"/>
      <c r="M540" s="4">
        <v>7000</v>
      </c>
      <c r="N540" s="2"/>
      <c r="O540" s="4">
        <v>0</v>
      </c>
      <c r="P540" s="2"/>
      <c r="Q540" s="4">
        <f t="shared" si="22"/>
        <v>7000</v>
      </c>
      <c r="T540" s="13"/>
    </row>
    <row r="541" spans="1:32" ht="11.85" customHeight="1" x14ac:dyDescent="0.2">
      <c r="A541" s="3" t="s">
        <v>365</v>
      </c>
      <c r="B541" s="2"/>
      <c r="C541" s="2">
        <v>23.22</v>
      </c>
      <c r="D541" s="2"/>
      <c r="E541" s="2">
        <v>0</v>
      </c>
      <c r="F541" s="2"/>
      <c r="G541" s="2">
        <v>0</v>
      </c>
      <c r="H541" s="2"/>
      <c r="I541" s="2">
        <v>500</v>
      </c>
      <c r="J541" s="2"/>
      <c r="K541" s="2">
        <v>500</v>
      </c>
      <c r="L541" s="2"/>
      <c r="M541" s="4">
        <v>500</v>
      </c>
      <c r="N541" s="2"/>
      <c r="O541" s="4">
        <v>0</v>
      </c>
      <c r="P541" s="2"/>
      <c r="Q541" s="4">
        <f t="shared" si="22"/>
        <v>500</v>
      </c>
      <c r="T541" s="13"/>
    </row>
    <row r="542" spans="1:32" ht="11.85" customHeight="1" x14ac:dyDescent="0.2">
      <c r="A542" s="3" t="s">
        <v>366</v>
      </c>
      <c r="B542" s="2"/>
      <c r="C542" s="2">
        <v>890.05</v>
      </c>
      <c r="D542" s="2"/>
      <c r="E542" s="2">
        <v>1138.4100000000001</v>
      </c>
      <c r="F542" s="2"/>
      <c r="G542" s="2">
        <v>1419.84</v>
      </c>
      <c r="H542" s="2"/>
      <c r="I542" s="2">
        <v>2500</v>
      </c>
      <c r="J542" s="2"/>
      <c r="K542" s="2">
        <v>5000</v>
      </c>
      <c r="L542" s="2"/>
      <c r="M542" s="4">
        <v>8000</v>
      </c>
      <c r="N542" s="2"/>
      <c r="O542" s="4">
        <v>0</v>
      </c>
      <c r="P542" s="2"/>
      <c r="Q542" s="4">
        <f t="shared" si="22"/>
        <v>8000</v>
      </c>
      <c r="T542" s="13"/>
    </row>
    <row r="543" spans="1:32" ht="11.85" hidden="1" customHeight="1" x14ac:dyDescent="0.2">
      <c r="A543" s="3" t="s">
        <v>367</v>
      </c>
      <c r="B543" s="2"/>
      <c r="C543" s="2">
        <v>0</v>
      </c>
      <c r="D543" s="2"/>
      <c r="E543" s="2">
        <v>0</v>
      </c>
      <c r="F543" s="2"/>
      <c r="G543" s="2">
        <v>0</v>
      </c>
      <c r="H543" s="2"/>
      <c r="I543" s="2">
        <v>0</v>
      </c>
      <c r="J543" s="2"/>
      <c r="K543" s="2">
        <v>0</v>
      </c>
      <c r="L543" s="2"/>
      <c r="M543" s="4">
        <v>0</v>
      </c>
      <c r="N543" s="2"/>
      <c r="O543" s="4">
        <v>0</v>
      </c>
      <c r="P543" s="2"/>
      <c r="Q543" s="4">
        <f t="shared" si="22"/>
        <v>0</v>
      </c>
      <c r="T543" s="13"/>
    </row>
    <row r="544" spans="1:32" ht="11.85" customHeight="1" x14ac:dyDescent="0.2">
      <c r="A544" s="3" t="s">
        <v>368</v>
      </c>
      <c r="B544" s="2"/>
      <c r="C544" s="2">
        <v>2687.53</v>
      </c>
      <c r="D544" s="2"/>
      <c r="E544" s="2">
        <v>8579.2000000000007</v>
      </c>
      <c r="F544" s="2"/>
      <c r="G544" s="2">
        <v>1923.14</v>
      </c>
      <c r="H544" s="2"/>
      <c r="I544" s="2">
        <v>5000</v>
      </c>
      <c r="J544" s="2"/>
      <c r="K544" s="2">
        <v>5000</v>
      </c>
      <c r="L544" s="2"/>
      <c r="M544" s="4">
        <v>10000</v>
      </c>
      <c r="N544" s="2"/>
      <c r="O544" s="4">
        <v>0</v>
      </c>
      <c r="P544" s="2"/>
      <c r="Q544" s="4">
        <f t="shared" si="22"/>
        <v>10000</v>
      </c>
      <c r="T544" s="13"/>
    </row>
    <row r="545" spans="1:20" ht="11.85" customHeight="1" x14ac:dyDescent="0.2">
      <c r="A545" s="3" t="s">
        <v>369</v>
      </c>
      <c r="B545" s="2"/>
      <c r="C545" s="2">
        <v>2425.1</v>
      </c>
      <c r="D545" s="2"/>
      <c r="E545" s="2">
        <v>0</v>
      </c>
      <c r="F545" s="2"/>
      <c r="G545" s="2">
        <v>5228.78</v>
      </c>
      <c r="H545" s="2"/>
      <c r="I545" s="2">
        <v>3000</v>
      </c>
      <c r="J545" s="2"/>
      <c r="K545" s="2">
        <v>3000</v>
      </c>
      <c r="L545" s="2"/>
      <c r="M545" s="4">
        <v>3000</v>
      </c>
      <c r="N545" s="2"/>
      <c r="O545" s="4">
        <v>0</v>
      </c>
      <c r="P545" s="2"/>
      <c r="Q545" s="4">
        <f t="shared" si="22"/>
        <v>3000</v>
      </c>
      <c r="T545" s="13"/>
    </row>
    <row r="546" spans="1:20" ht="11.85" customHeight="1" x14ac:dyDescent="0.2">
      <c r="A546" s="3" t="s">
        <v>370</v>
      </c>
      <c r="B546" s="2"/>
      <c r="C546" s="2">
        <v>4658.53</v>
      </c>
      <c r="D546" s="2"/>
      <c r="E546" s="2">
        <v>4958.6000000000004</v>
      </c>
      <c r="F546" s="2"/>
      <c r="G546" s="2">
        <v>4642.91</v>
      </c>
      <c r="H546" s="2"/>
      <c r="I546" s="2">
        <v>5000</v>
      </c>
      <c r="J546" s="2"/>
      <c r="K546" s="2">
        <v>5000</v>
      </c>
      <c r="L546" s="2"/>
      <c r="M546" s="4">
        <v>5000</v>
      </c>
      <c r="N546" s="2"/>
      <c r="O546" s="4">
        <v>0</v>
      </c>
      <c r="P546" s="2"/>
      <c r="Q546" s="4">
        <f t="shared" si="22"/>
        <v>5000</v>
      </c>
      <c r="T546" s="13"/>
    </row>
    <row r="547" spans="1:20" ht="11.85" customHeight="1" x14ac:dyDescent="0.2">
      <c r="A547" s="3" t="s">
        <v>371</v>
      </c>
      <c r="C547" s="2">
        <v>260.5</v>
      </c>
      <c r="D547" s="2"/>
      <c r="E547" s="2">
        <v>80.069999999999993</v>
      </c>
      <c r="F547" s="2"/>
      <c r="G547" s="2">
        <v>0</v>
      </c>
      <c r="H547" s="2"/>
      <c r="I547" s="2">
        <v>200</v>
      </c>
      <c r="J547" s="2"/>
      <c r="K547" s="2">
        <v>200</v>
      </c>
      <c r="L547" s="2"/>
      <c r="M547" s="4">
        <v>200</v>
      </c>
      <c r="N547" s="2"/>
      <c r="O547" s="4">
        <v>0</v>
      </c>
      <c r="P547" s="2"/>
      <c r="Q547" s="4">
        <f t="shared" si="22"/>
        <v>200</v>
      </c>
      <c r="T547" s="13"/>
    </row>
    <row r="548" spans="1:20" ht="11.85" hidden="1" customHeight="1" x14ac:dyDescent="0.2">
      <c r="A548" s="3" t="s">
        <v>372</v>
      </c>
      <c r="C548" s="2">
        <v>0</v>
      </c>
      <c r="D548" s="2"/>
      <c r="E548" s="2">
        <v>0</v>
      </c>
      <c r="F548" s="2"/>
      <c r="G548" s="2">
        <v>0</v>
      </c>
      <c r="H548" s="2"/>
      <c r="I548" s="2">
        <v>0</v>
      </c>
      <c r="J548" s="2"/>
      <c r="K548" s="2">
        <v>0</v>
      </c>
      <c r="L548" s="2"/>
      <c r="M548" s="4">
        <v>0</v>
      </c>
      <c r="N548" s="2"/>
      <c r="O548" s="4">
        <v>0</v>
      </c>
      <c r="P548" s="2"/>
      <c r="Q548" s="4">
        <f t="shared" si="22"/>
        <v>0</v>
      </c>
      <c r="T548" s="13"/>
    </row>
    <row r="549" spans="1:20" ht="11.85" customHeight="1" x14ac:dyDescent="0.2">
      <c r="A549" s="3" t="s">
        <v>373</v>
      </c>
      <c r="C549" s="2">
        <v>44.14</v>
      </c>
      <c r="D549" s="2"/>
      <c r="E549" s="2">
        <v>328.53</v>
      </c>
      <c r="F549" s="2"/>
      <c r="G549" s="2">
        <v>0</v>
      </c>
      <c r="H549" s="2"/>
      <c r="I549" s="2">
        <v>500</v>
      </c>
      <c r="J549" s="2"/>
      <c r="K549" s="2">
        <v>500</v>
      </c>
      <c r="L549" s="2"/>
      <c r="M549" s="4">
        <v>500</v>
      </c>
      <c r="N549" s="2"/>
      <c r="O549" s="4">
        <v>0</v>
      </c>
      <c r="P549" s="2"/>
      <c r="Q549" s="4">
        <f t="shared" si="22"/>
        <v>500</v>
      </c>
      <c r="T549" s="13"/>
    </row>
    <row r="550" spans="1:20" ht="11.85" customHeight="1" x14ac:dyDescent="0.2">
      <c r="A550" s="3" t="s">
        <v>374</v>
      </c>
      <c r="C550" s="2">
        <v>0</v>
      </c>
      <c r="D550" s="2"/>
      <c r="E550" s="2">
        <v>416.87</v>
      </c>
      <c r="F550" s="2"/>
      <c r="G550" s="2">
        <v>164.95</v>
      </c>
      <c r="H550" s="2"/>
      <c r="I550" s="2">
        <v>600</v>
      </c>
      <c r="J550" s="2"/>
      <c r="K550" s="2">
        <v>100</v>
      </c>
      <c r="L550" s="2"/>
      <c r="M550" s="4">
        <v>600</v>
      </c>
      <c r="N550" s="2"/>
      <c r="O550" s="4">
        <v>0</v>
      </c>
      <c r="P550" s="2"/>
      <c r="Q550" s="4">
        <f t="shared" si="22"/>
        <v>600</v>
      </c>
      <c r="T550" s="13"/>
    </row>
    <row r="551" spans="1:20" ht="11.85" customHeight="1" x14ac:dyDescent="0.2">
      <c r="A551" s="3" t="s">
        <v>375</v>
      </c>
      <c r="C551" s="2">
        <v>3032.72</v>
      </c>
      <c r="D551" s="2"/>
      <c r="E551" s="2">
        <v>3050.52</v>
      </c>
      <c r="F551" s="2"/>
      <c r="G551" s="2">
        <v>3730.24</v>
      </c>
      <c r="H551" s="2"/>
      <c r="I551" s="2">
        <v>4300</v>
      </c>
      <c r="J551" s="2"/>
      <c r="K551" s="2">
        <v>4300</v>
      </c>
      <c r="L551" s="2"/>
      <c r="M551" s="4">
        <v>4300</v>
      </c>
      <c r="N551" s="2"/>
      <c r="O551" s="4">
        <v>0</v>
      </c>
      <c r="P551" s="2"/>
      <c r="Q551" s="4">
        <f t="shared" si="22"/>
        <v>4300</v>
      </c>
      <c r="T551" s="13"/>
    </row>
    <row r="552" spans="1:20" ht="11.85" customHeight="1" x14ac:dyDescent="0.2">
      <c r="A552" s="3" t="s">
        <v>376</v>
      </c>
      <c r="C552" s="2">
        <v>317</v>
      </c>
      <c r="D552" s="2"/>
      <c r="E552" s="2">
        <v>341.75</v>
      </c>
      <c r="F552" s="2"/>
      <c r="G552" s="2">
        <v>328.5</v>
      </c>
      <c r="H552" s="2"/>
      <c r="I552" s="2">
        <v>1000</v>
      </c>
      <c r="J552" s="2"/>
      <c r="K552" s="2">
        <v>1000</v>
      </c>
      <c r="L552" s="2"/>
      <c r="M552" s="4">
        <v>1000</v>
      </c>
      <c r="N552" s="2"/>
      <c r="O552" s="4">
        <v>0</v>
      </c>
      <c r="P552" s="2"/>
      <c r="Q552" s="4">
        <f t="shared" si="22"/>
        <v>1000</v>
      </c>
      <c r="T552" s="13"/>
    </row>
    <row r="553" spans="1:20" ht="11.85" customHeight="1" x14ac:dyDescent="0.2">
      <c r="B553" s="2"/>
      <c r="D553" s="2"/>
      <c r="F553" s="2"/>
      <c r="H553" s="2"/>
      <c r="J553" s="2"/>
      <c r="L553" s="2"/>
      <c r="N553" s="2"/>
      <c r="P553" s="2"/>
    </row>
    <row r="554" spans="1:20" ht="11.85" customHeight="1" x14ac:dyDescent="0.2">
      <c r="B554" s="2"/>
      <c r="D554" s="2"/>
      <c r="F554" s="2"/>
      <c r="H554" s="2"/>
      <c r="J554" s="2"/>
      <c r="L554" s="2"/>
      <c r="N554" s="2"/>
      <c r="P554" s="2"/>
    </row>
    <row r="555" spans="1:20" ht="11.85" customHeight="1" x14ac:dyDescent="0.2">
      <c r="B555" s="2"/>
      <c r="D555" s="2"/>
      <c r="F555" s="2"/>
      <c r="H555" s="2"/>
      <c r="J555" s="2"/>
      <c r="L555" s="2"/>
      <c r="N555" s="2"/>
      <c r="P555" s="2"/>
    </row>
    <row r="556" spans="1:20" ht="11.85" customHeight="1" x14ac:dyDescent="0.2">
      <c r="A556" s="1"/>
      <c r="B556" s="1"/>
      <c r="E556" s="2" t="str">
        <f>$E$1</f>
        <v>CITY OF BRADY</v>
      </c>
    </row>
    <row r="557" spans="1:20" ht="11.85" customHeight="1" x14ac:dyDescent="0.2">
      <c r="E557" s="2" t="str">
        <f>$E$2</f>
        <v>BUDGET REPORT</v>
      </c>
    </row>
    <row r="558" spans="1:20" ht="11.85" customHeight="1" x14ac:dyDescent="0.2">
      <c r="E558" s="2" t="str">
        <f>$E$3</f>
        <v>FISCAL YEAR 2022 - 2023</v>
      </c>
    </row>
    <row r="559" spans="1:20" ht="11.85" customHeight="1" x14ac:dyDescent="0.2">
      <c r="A559" s="3" t="s">
        <v>3</v>
      </c>
    </row>
    <row r="560" spans="1:20" ht="11.85" customHeight="1" x14ac:dyDescent="0.2">
      <c r="A560" s="3" t="s">
        <v>332</v>
      </c>
    </row>
    <row r="561" spans="1:22" ht="11.85" customHeight="1" x14ac:dyDescent="0.2">
      <c r="I561" s="49" t="str">
        <f>+I6</f>
        <v>(----- 2021-2022 ------)</v>
      </c>
      <c r="J561" s="49"/>
      <c r="K561" s="49"/>
      <c r="L561" s="6"/>
      <c r="M561" s="49" t="str">
        <f>$M$6</f>
        <v>2022-2023</v>
      </c>
      <c r="N561" s="49"/>
      <c r="O561" s="49"/>
      <c r="P561" s="49"/>
      <c r="Q561" s="49"/>
    </row>
    <row r="562" spans="1:22" ht="11.85" customHeight="1" x14ac:dyDescent="0.2">
      <c r="C562" s="7" t="str">
        <f>$C$7</f>
        <v>2018-2019</v>
      </c>
      <c r="D562" s="6"/>
      <c r="E562" s="7" t="str">
        <f>$E$7</f>
        <v>2019-2020</v>
      </c>
      <c r="F562" s="6"/>
      <c r="G562" s="7" t="str">
        <f>$G$7</f>
        <v>2020-2021</v>
      </c>
      <c r="H562" s="6"/>
      <c r="I562" s="7" t="s">
        <v>9</v>
      </c>
      <c r="J562" s="6"/>
      <c r="K562" s="8" t="str">
        <f>+$K$7</f>
        <v>PROJECTED</v>
      </c>
      <c r="L562" s="6"/>
      <c r="M562" s="8" t="str">
        <f>$M$7</f>
        <v>2022-2023</v>
      </c>
      <c r="N562" s="6"/>
      <c r="O562" s="8" t="str">
        <f>$O$7</f>
        <v>2022-2023</v>
      </c>
      <c r="P562" s="6"/>
      <c r="Q562" s="8" t="str">
        <f>$Q$7</f>
        <v xml:space="preserve">APPROVED </v>
      </c>
    </row>
    <row r="563" spans="1:22" ht="11.85" customHeight="1" x14ac:dyDescent="0.2">
      <c r="A563" s="9" t="s">
        <v>268</v>
      </c>
      <c r="C563" s="10" t="s">
        <v>12</v>
      </c>
      <c r="D563" s="6"/>
      <c r="E563" s="10" t="s">
        <v>12</v>
      </c>
      <c r="F563" s="6"/>
      <c r="G563" s="10" t="s">
        <v>12</v>
      </c>
      <c r="H563" s="6"/>
      <c r="I563" s="10" t="s">
        <v>13</v>
      </c>
      <c r="J563" s="6"/>
      <c r="K563" s="11" t="s">
        <v>13</v>
      </c>
      <c r="L563" s="6"/>
      <c r="M563" s="11" t="str">
        <f>$M$8</f>
        <v>BASE</v>
      </c>
      <c r="N563" s="6"/>
      <c r="O563" s="11" t="str">
        <f>$O$8</f>
        <v>SUPPLEMENTAL</v>
      </c>
      <c r="P563" s="6"/>
      <c r="Q563" s="11" t="str">
        <f>$Q$8</f>
        <v>BUDGET</v>
      </c>
    </row>
    <row r="564" spans="1:22" ht="11.85" customHeight="1" x14ac:dyDescent="0.2">
      <c r="B564" s="2"/>
      <c r="D564" s="2"/>
      <c r="F564" s="2"/>
      <c r="H564" s="2"/>
      <c r="J564" s="2"/>
      <c r="L564" s="2"/>
      <c r="N564" s="2"/>
      <c r="P564" s="2"/>
    </row>
    <row r="565" spans="1:22" ht="11.85" customHeight="1" x14ac:dyDescent="0.2">
      <c r="A565" s="3" t="s">
        <v>377</v>
      </c>
      <c r="C565" s="2">
        <v>0</v>
      </c>
      <c r="D565" s="2"/>
      <c r="E565" s="2">
        <v>0</v>
      </c>
      <c r="F565" s="2"/>
      <c r="G565" s="2">
        <v>2350</v>
      </c>
      <c r="H565" s="2"/>
      <c r="I565" s="2">
        <v>0</v>
      </c>
      <c r="J565" s="2"/>
      <c r="K565" s="4">
        <v>0</v>
      </c>
      <c r="L565" s="2"/>
      <c r="M565" s="4">
        <v>0</v>
      </c>
      <c r="N565" s="2"/>
      <c r="O565" s="4">
        <v>0</v>
      </c>
      <c r="P565" s="2"/>
      <c r="Q565" s="4">
        <f>M565+O565</f>
        <v>0</v>
      </c>
      <c r="T565" s="13"/>
    </row>
    <row r="566" spans="1:22" ht="11.85" customHeight="1" x14ac:dyDescent="0.2">
      <c r="A566" s="3" t="s">
        <v>378</v>
      </c>
      <c r="C566" s="2">
        <v>0</v>
      </c>
      <c r="D566" s="2"/>
      <c r="E566" s="2">
        <v>0</v>
      </c>
      <c r="F566" s="2"/>
      <c r="G566" s="2">
        <v>491.85</v>
      </c>
      <c r="H566" s="2"/>
      <c r="I566" s="2">
        <v>1200</v>
      </c>
      <c r="J566" s="2"/>
      <c r="K566" s="4">
        <v>2900</v>
      </c>
      <c r="L566" s="2"/>
      <c r="M566" s="4">
        <v>2800</v>
      </c>
      <c r="N566" s="2"/>
      <c r="O566" s="4">
        <v>0</v>
      </c>
      <c r="P566" s="2"/>
      <c r="Q566" s="4">
        <f>M566+O566</f>
        <v>2800</v>
      </c>
      <c r="T566" s="13"/>
      <c r="V566" s="2"/>
    </row>
    <row r="567" spans="1:22" ht="11.85" customHeight="1" x14ac:dyDescent="0.2">
      <c r="A567" s="3" t="s">
        <v>379</v>
      </c>
      <c r="C567" s="14">
        <v>0</v>
      </c>
      <c r="D567" s="2"/>
      <c r="E567" s="14">
        <v>0</v>
      </c>
      <c r="F567" s="2"/>
      <c r="G567" s="14">
        <v>284.29000000000002</v>
      </c>
      <c r="H567" s="2"/>
      <c r="I567" s="14">
        <v>10000</v>
      </c>
      <c r="J567" s="2"/>
      <c r="K567" s="15">
        <v>8300</v>
      </c>
      <c r="L567" s="2"/>
      <c r="M567" s="15">
        <v>9000</v>
      </c>
      <c r="N567" s="2"/>
      <c r="O567" s="15">
        <v>0</v>
      </c>
      <c r="P567" s="2"/>
      <c r="Q567" s="15">
        <f>M567+O567</f>
        <v>9000</v>
      </c>
      <c r="T567" s="13"/>
      <c r="V567" s="2"/>
    </row>
    <row r="568" spans="1:22" ht="11.85" customHeight="1" x14ac:dyDescent="0.2">
      <c r="A568" s="3" t="s">
        <v>322</v>
      </c>
      <c r="C568" s="2">
        <f>SUM(C531:C536)+SUM(C537:C567)</f>
        <v>231893.62</v>
      </c>
      <c r="D568" s="2"/>
      <c r="E568" s="2">
        <f>SUM(E531:E536)+SUM(E537:E567)</f>
        <v>191203.34</v>
      </c>
      <c r="F568" s="2"/>
      <c r="G568" s="2">
        <f>SUM(G531:G536)+SUM(G537:G567)</f>
        <v>183709.30000000002</v>
      </c>
      <c r="H568" s="2"/>
      <c r="I568" s="2">
        <f>SUM(I531:I536)+SUM(I537:I567)</f>
        <v>224700</v>
      </c>
      <c r="J568" s="2"/>
      <c r="K568" s="4">
        <f>SUM(K531:K536)+SUM(K537:K567)</f>
        <v>239210</v>
      </c>
      <c r="L568" s="2"/>
      <c r="M568" s="4">
        <f>SUM(M531:M536)+SUM(M537:M567)</f>
        <v>249400</v>
      </c>
      <c r="N568" s="2"/>
      <c r="O568" s="4">
        <f>SUM(O531:O536)+SUM(O537:O567)</f>
        <v>0</v>
      </c>
      <c r="P568" s="2"/>
      <c r="Q568" s="4">
        <f>SUM(Q531:Q536)+SUM(Q537:Q567)</f>
        <v>249400</v>
      </c>
    </row>
    <row r="569" spans="1:22" ht="11.85" customHeight="1" x14ac:dyDescent="0.2"/>
    <row r="570" spans="1:22" ht="11.85" customHeight="1" x14ac:dyDescent="0.2">
      <c r="A570" s="3" t="s">
        <v>380</v>
      </c>
      <c r="C570" s="2">
        <v>0</v>
      </c>
      <c r="D570" s="2"/>
      <c r="E570" s="2">
        <v>0</v>
      </c>
      <c r="F570" s="2"/>
      <c r="G570" s="2">
        <v>0</v>
      </c>
      <c r="H570" s="2"/>
      <c r="I570" s="2">
        <v>0</v>
      </c>
      <c r="J570" s="2"/>
      <c r="K570" s="4">
        <v>0</v>
      </c>
      <c r="L570" s="2"/>
      <c r="M570" s="4">
        <v>0</v>
      </c>
      <c r="N570" s="2"/>
      <c r="O570" s="4">
        <v>0</v>
      </c>
      <c r="P570" s="2"/>
      <c r="Q570" s="4">
        <f>M570+O570</f>
        <v>0</v>
      </c>
      <c r="T570" s="13"/>
    </row>
    <row r="571" spans="1:22" ht="11.85" customHeight="1" x14ac:dyDescent="0.2">
      <c r="A571" s="3" t="s">
        <v>381</v>
      </c>
      <c r="C571" s="2">
        <v>9500</v>
      </c>
      <c r="D571" s="2"/>
      <c r="E571" s="2">
        <v>0</v>
      </c>
      <c r="F571" s="2"/>
      <c r="G571" s="2">
        <v>0</v>
      </c>
      <c r="H571" s="2"/>
      <c r="I571" s="2">
        <v>16000</v>
      </c>
      <c r="J571" s="2"/>
      <c r="K571" s="4">
        <v>122000</v>
      </c>
      <c r="L571" s="2"/>
      <c r="M571" s="4">
        <v>0</v>
      </c>
      <c r="N571" s="2"/>
      <c r="O571" s="4">
        <v>0</v>
      </c>
      <c r="P571" s="2"/>
      <c r="Q571" s="4">
        <f>M571+O571</f>
        <v>0</v>
      </c>
      <c r="T571" s="13"/>
    </row>
    <row r="572" spans="1:22" ht="11.85" customHeight="1" x14ac:dyDescent="0.2">
      <c r="A572" s="3" t="s">
        <v>382</v>
      </c>
      <c r="C572" s="14">
        <v>0</v>
      </c>
      <c r="D572" s="2"/>
      <c r="E572" s="14">
        <v>0</v>
      </c>
      <c r="F572" s="2"/>
      <c r="G572" s="14">
        <v>0</v>
      </c>
      <c r="H572" s="2"/>
      <c r="I572" s="14">
        <v>80000</v>
      </c>
      <c r="J572" s="2"/>
      <c r="K572" s="15">
        <v>0</v>
      </c>
      <c r="L572" s="2"/>
      <c r="M572" s="15">
        <v>85000</v>
      </c>
      <c r="N572" s="2"/>
      <c r="O572" s="15">
        <v>0</v>
      </c>
      <c r="P572" s="2"/>
      <c r="Q572" s="15">
        <f>M572+O572</f>
        <v>85000</v>
      </c>
      <c r="T572" s="13"/>
    </row>
    <row r="573" spans="1:22" ht="11.85" customHeight="1" x14ac:dyDescent="0.2">
      <c r="A573" s="3" t="s">
        <v>325</v>
      </c>
      <c r="C573" s="2">
        <f>SUM(C570:C572)</f>
        <v>9500</v>
      </c>
      <c r="D573" s="2"/>
      <c r="E573" s="2">
        <f>SUM(E570:E572)</f>
        <v>0</v>
      </c>
      <c r="F573" s="2"/>
      <c r="G573" s="2">
        <f>SUM(G570:G572)</f>
        <v>0</v>
      </c>
      <c r="H573" s="2"/>
      <c r="I573" s="2">
        <f>SUM(I570:I572)</f>
        <v>96000</v>
      </c>
      <c r="J573" s="2"/>
      <c r="K573" s="4">
        <f>SUM(K570:K572)</f>
        <v>122000</v>
      </c>
      <c r="L573" s="2"/>
      <c r="M573" s="4">
        <f>SUM(M570:M572)</f>
        <v>85000</v>
      </c>
      <c r="N573" s="2"/>
      <c r="O573" s="4">
        <f>SUM(O570:O572)</f>
        <v>0</v>
      </c>
      <c r="P573" s="2"/>
      <c r="Q573" s="4">
        <f>SUM(Q570:Q572)</f>
        <v>85000</v>
      </c>
    </row>
    <row r="574" spans="1:22" ht="11.85" customHeight="1" x14ac:dyDescent="0.2">
      <c r="D574" s="2"/>
      <c r="F574" s="2"/>
      <c r="H574" s="2"/>
      <c r="J574" s="2"/>
      <c r="L574" s="2"/>
      <c r="N574" s="2"/>
      <c r="P574" s="2"/>
    </row>
    <row r="575" spans="1:22" ht="11.85" customHeight="1" x14ac:dyDescent="0.2">
      <c r="A575" s="12" t="s">
        <v>326</v>
      </c>
      <c r="D575" s="2"/>
      <c r="F575" s="2"/>
      <c r="H575" s="2"/>
      <c r="J575" s="2"/>
      <c r="L575" s="2"/>
      <c r="N575" s="2"/>
      <c r="P575" s="2"/>
    </row>
    <row r="576" spans="1:22" ht="11.85" customHeight="1" x14ac:dyDescent="0.2">
      <c r="A576" s="3" t="s">
        <v>383</v>
      </c>
      <c r="C576" s="14">
        <v>0</v>
      </c>
      <c r="D576" s="2"/>
      <c r="E576" s="14">
        <v>0</v>
      </c>
      <c r="F576" s="2"/>
      <c r="G576" s="14">
        <v>0</v>
      </c>
      <c r="H576" s="2"/>
      <c r="I576" s="14">
        <v>0</v>
      </c>
      <c r="J576" s="2"/>
      <c r="K576" s="15">
        <v>0</v>
      </c>
      <c r="L576" s="2"/>
      <c r="M576" s="15">
        <v>0</v>
      </c>
      <c r="N576" s="2"/>
      <c r="O576" s="15">
        <v>0</v>
      </c>
      <c r="P576" s="2"/>
      <c r="Q576" s="15">
        <f>M576+O576</f>
        <v>0</v>
      </c>
      <c r="T576" s="13"/>
    </row>
    <row r="577" spans="1:21" ht="11.85" customHeight="1" x14ac:dyDescent="0.2">
      <c r="A577" s="3" t="s">
        <v>330</v>
      </c>
      <c r="C577" s="2">
        <f>SUM(C576)</f>
        <v>0</v>
      </c>
      <c r="D577" s="2"/>
      <c r="E577" s="2">
        <f>SUM(E576)</f>
        <v>0</v>
      </c>
      <c r="F577" s="2"/>
      <c r="G577" s="2">
        <f>SUM(G576)</f>
        <v>0</v>
      </c>
      <c r="H577" s="2"/>
      <c r="I577" s="2">
        <f>SUM(I576)</f>
        <v>0</v>
      </c>
      <c r="J577" s="2"/>
      <c r="K577" s="4">
        <f>SUM(K576)</f>
        <v>0</v>
      </c>
      <c r="L577" s="2"/>
      <c r="M577" s="4">
        <f>SUM(M576)</f>
        <v>0</v>
      </c>
      <c r="N577" s="2"/>
      <c r="O577" s="4">
        <f>SUM(O576)</f>
        <v>0</v>
      </c>
      <c r="P577" s="2"/>
      <c r="Q577" s="4">
        <f>SUM(Q576)</f>
        <v>0</v>
      </c>
    </row>
    <row r="578" spans="1:21" ht="11.85" customHeight="1" x14ac:dyDescent="0.2">
      <c r="D578" s="2"/>
      <c r="F578" s="2"/>
      <c r="H578" s="2"/>
      <c r="J578" s="2"/>
      <c r="L578" s="2"/>
      <c r="N578" s="2"/>
      <c r="P578" s="2"/>
    </row>
    <row r="579" spans="1:21" ht="11.85" customHeight="1" x14ac:dyDescent="0.2">
      <c r="A579" s="3" t="s">
        <v>384</v>
      </c>
      <c r="C579" s="2">
        <f>C512+C528+C568+C573+C577</f>
        <v>393598.51</v>
      </c>
      <c r="D579" s="2"/>
      <c r="E579" s="2">
        <f>E512+E528+E568+E573+E577</f>
        <v>337549.01</v>
      </c>
      <c r="F579" s="2"/>
      <c r="G579" s="2">
        <f>G512+G528+G568+G573+G577</f>
        <v>341844.45999999996</v>
      </c>
      <c r="H579" s="2"/>
      <c r="I579" s="2">
        <f>I512+I528+I568+I573+I577</f>
        <v>503155</v>
      </c>
      <c r="J579" s="2"/>
      <c r="K579" s="4">
        <f>K512+K528+K568+K573+K577</f>
        <v>537665</v>
      </c>
      <c r="L579" s="2"/>
      <c r="M579" s="4">
        <f>M512+M528+M568+M573+M577</f>
        <v>521522</v>
      </c>
      <c r="N579" s="2"/>
      <c r="O579" s="4">
        <f>O512+O528+O568+O573+O577</f>
        <v>0</v>
      </c>
      <c r="P579" s="2"/>
      <c r="Q579" s="4">
        <f>Q512+Q528+Q568+Q573+Q577</f>
        <v>521522</v>
      </c>
      <c r="T579" s="13"/>
      <c r="U579" s="2"/>
    </row>
    <row r="580" spans="1:21" ht="11.85" customHeight="1" x14ac:dyDescent="0.2">
      <c r="D580" s="2"/>
      <c r="F580" s="2"/>
      <c r="H580" s="2"/>
      <c r="J580" s="2"/>
      <c r="L580" s="2"/>
      <c r="N580" s="2"/>
      <c r="P580" s="2"/>
    </row>
    <row r="581" spans="1:21" ht="11.85" customHeight="1" x14ac:dyDescent="0.2">
      <c r="D581" s="2"/>
      <c r="F581" s="2"/>
      <c r="H581" s="2"/>
      <c r="J581" s="2"/>
      <c r="L581" s="2"/>
      <c r="N581" s="2"/>
      <c r="P581" s="2"/>
    </row>
    <row r="582" spans="1:21" ht="11.85" customHeight="1" x14ac:dyDescent="0.2">
      <c r="D582" s="2"/>
      <c r="F582" s="2"/>
      <c r="H582" s="2"/>
      <c r="J582" s="2"/>
      <c r="L582" s="2"/>
      <c r="N582" s="2"/>
      <c r="P582" s="2"/>
    </row>
    <row r="583" spans="1:21" ht="11.85" customHeight="1" x14ac:dyDescent="0.2">
      <c r="D583" s="2"/>
      <c r="F583" s="2"/>
      <c r="H583" s="2"/>
      <c r="J583" s="2"/>
      <c r="L583" s="2"/>
      <c r="N583" s="2"/>
      <c r="P583" s="2"/>
    </row>
    <row r="584" spans="1:21" ht="11.85" customHeight="1" x14ac:dyDescent="0.2">
      <c r="D584" s="2"/>
      <c r="F584" s="2"/>
      <c r="H584" s="2"/>
      <c r="J584" s="2"/>
      <c r="L584" s="2"/>
      <c r="N584" s="2"/>
      <c r="P584" s="2"/>
    </row>
    <row r="585" spans="1:21" ht="11.85" customHeight="1" x14ac:dyDescent="0.2">
      <c r="D585" s="2"/>
      <c r="F585" s="2"/>
      <c r="H585" s="2"/>
      <c r="J585" s="2"/>
      <c r="L585" s="2"/>
      <c r="N585" s="2"/>
      <c r="P585" s="2"/>
    </row>
    <row r="586" spans="1:21" ht="11.85" customHeight="1" x14ac:dyDescent="0.2">
      <c r="D586" s="2"/>
      <c r="F586" s="2"/>
      <c r="H586" s="2"/>
      <c r="J586" s="2"/>
      <c r="L586" s="2"/>
      <c r="N586" s="2"/>
      <c r="P586" s="2"/>
    </row>
    <row r="587" spans="1:21" ht="11.85" customHeight="1" x14ac:dyDescent="0.2">
      <c r="D587" s="2"/>
      <c r="F587" s="2"/>
      <c r="H587" s="2"/>
      <c r="J587" s="2"/>
      <c r="L587" s="2"/>
      <c r="N587" s="2"/>
      <c r="P587" s="2"/>
    </row>
    <row r="588" spans="1:21" ht="11.85" customHeight="1" x14ac:dyDescent="0.2">
      <c r="D588" s="2"/>
      <c r="F588" s="2"/>
      <c r="H588" s="2"/>
      <c r="J588" s="2"/>
      <c r="L588" s="2"/>
      <c r="N588" s="2"/>
      <c r="P588" s="2"/>
    </row>
    <row r="589" spans="1:21" ht="11.85" customHeight="1" x14ac:dyDescent="0.2">
      <c r="D589" s="2"/>
      <c r="F589" s="2"/>
      <c r="H589" s="2"/>
      <c r="J589" s="2"/>
      <c r="L589" s="2"/>
      <c r="N589" s="2"/>
      <c r="P589" s="2"/>
    </row>
    <row r="590" spans="1:21" ht="11.85" customHeight="1" x14ac:dyDescent="0.2">
      <c r="D590" s="2"/>
      <c r="F590" s="2"/>
      <c r="H590" s="2"/>
      <c r="J590" s="2"/>
      <c r="L590" s="2"/>
      <c r="N590" s="2"/>
      <c r="P590" s="2"/>
    </row>
    <row r="591" spans="1:21" ht="11.85" customHeight="1" x14ac:dyDescent="0.2">
      <c r="D591" s="2"/>
      <c r="F591" s="2"/>
      <c r="H591" s="2"/>
      <c r="J591" s="2"/>
      <c r="L591" s="2"/>
      <c r="N591" s="2"/>
      <c r="P591" s="2"/>
    </row>
    <row r="592" spans="1:21" ht="11.85" customHeight="1" x14ac:dyDescent="0.2">
      <c r="D592" s="2"/>
      <c r="F592" s="2"/>
      <c r="H592" s="2"/>
      <c r="J592" s="2"/>
      <c r="L592" s="2"/>
      <c r="N592" s="2"/>
      <c r="P592" s="2"/>
    </row>
    <row r="593" spans="4:16" ht="11.85" customHeight="1" x14ac:dyDescent="0.2">
      <c r="D593" s="2"/>
      <c r="F593" s="2"/>
      <c r="H593" s="2"/>
      <c r="J593" s="2"/>
      <c r="L593" s="2"/>
      <c r="N593" s="2"/>
      <c r="P593" s="2"/>
    </row>
    <row r="594" spans="4:16" ht="11.85" customHeight="1" x14ac:dyDescent="0.2">
      <c r="D594" s="2"/>
      <c r="F594" s="2"/>
      <c r="H594" s="2"/>
      <c r="J594" s="2"/>
      <c r="L594" s="2"/>
      <c r="N594" s="2"/>
      <c r="P594" s="2"/>
    </row>
    <row r="595" spans="4:16" ht="11.85" customHeight="1" x14ac:dyDescent="0.2">
      <c r="D595" s="2"/>
      <c r="F595" s="2"/>
      <c r="H595" s="2"/>
      <c r="J595" s="2"/>
      <c r="L595" s="2"/>
      <c r="N595" s="2"/>
      <c r="P595" s="2"/>
    </row>
    <row r="596" spans="4:16" ht="11.85" customHeight="1" x14ac:dyDescent="0.2">
      <c r="D596" s="2"/>
      <c r="F596" s="2"/>
      <c r="H596" s="2"/>
      <c r="J596" s="2"/>
      <c r="L596" s="2"/>
      <c r="N596" s="2"/>
      <c r="P596" s="2"/>
    </row>
    <row r="597" spans="4:16" ht="11.85" customHeight="1" x14ac:dyDescent="0.2">
      <c r="D597" s="2"/>
      <c r="F597" s="2"/>
      <c r="H597" s="2"/>
      <c r="J597" s="2"/>
      <c r="L597" s="2"/>
      <c r="N597" s="2"/>
      <c r="P597" s="2"/>
    </row>
    <row r="598" spans="4:16" ht="11.85" customHeight="1" x14ac:dyDescent="0.2">
      <c r="D598" s="2"/>
      <c r="F598" s="2"/>
      <c r="H598" s="2"/>
      <c r="J598" s="2"/>
      <c r="L598" s="2"/>
      <c r="N598" s="2"/>
      <c r="P598" s="2"/>
    </row>
    <row r="599" spans="4:16" ht="11.85" customHeight="1" x14ac:dyDescent="0.2">
      <c r="D599" s="2"/>
      <c r="F599" s="2"/>
      <c r="H599" s="2"/>
      <c r="J599" s="2"/>
      <c r="L599" s="2"/>
      <c r="N599" s="2"/>
      <c r="P599" s="2"/>
    </row>
    <row r="600" spans="4:16" ht="11.85" customHeight="1" x14ac:dyDescent="0.2">
      <c r="D600" s="2"/>
      <c r="F600" s="2"/>
      <c r="H600" s="2"/>
      <c r="J600" s="2"/>
      <c r="L600" s="2"/>
      <c r="N600" s="2"/>
      <c r="P600" s="2"/>
    </row>
    <row r="601" spans="4:16" ht="11.85" customHeight="1" x14ac:dyDescent="0.2">
      <c r="D601" s="2"/>
      <c r="F601" s="2"/>
      <c r="H601" s="2"/>
      <c r="J601" s="2"/>
      <c r="L601" s="2"/>
      <c r="N601" s="2"/>
      <c r="P601" s="2"/>
    </row>
    <row r="602" spans="4:16" ht="11.85" customHeight="1" x14ac:dyDescent="0.2">
      <c r="D602" s="2"/>
      <c r="F602" s="2"/>
      <c r="H602" s="2"/>
      <c r="J602" s="2"/>
      <c r="L602" s="2"/>
      <c r="N602" s="2"/>
      <c r="P602" s="2"/>
    </row>
    <row r="603" spans="4:16" ht="11.85" customHeight="1" x14ac:dyDescent="0.2">
      <c r="D603" s="2"/>
      <c r="F603" s="2"/>
      <c r="H603" s="2"/>
      <c r="J603" s="2"/>
      <c r="L603" s="2"/>
      <c r="N603" s="2"/>
      <c r="P603" s="2"/>
    </row>
    <row r="604" spans="4:16" ht="11.85" customHeight="1" x14ac:dyDescent="0.2">
      <c r="D604" s="2"/>
      <c r="F604" s="2"/>
      <c r="H604" s="2"/>
      <c r="J604" s="2"/>
      <c r="L604" s="2"/>
      <c r="N604" s="2"/>
      <c r="P604" s="2"/>
    </row>
    <row r="605" spans="4:16" ht="11.85" customHeight="1" x14ac:dyDescent="0.2">
      <c r="D605" s="2"/>
      <c r="F605" s="2"/>
      <c r="H605" s="2"/>
      <c r="J605" s="2"/>
      <c r="L605" s="2"/>
      <c r="N605" s="2"/>
      <c r="P605" s="2"/>
    </row>
    <row r="606" spans="4:16" ht="11.85" customHeight="1" x14ac:dyDescent="0.2">
      <c r="D606" s="2"/>
      <c r="F606" s="2"/>
      <c r="H606" s="2"/>
      <c r="J606" s="2"/>
      <c r="L606" s="2"/>
      <c r="N606" s="2"/>
      <c r="P606" s="2"/>
    </row>
    <row r="607" spans="4:16" ht="11.85" customHeight="1" x14ac:dyDescent="0.2">
      <c r="D607" s="2"/>
      <c r="F607" s="2"/>
      <c r="H607" s="2"/>
      <c r="J607" s="2"/>
      <c r="L607" s="2"/>
      <c r="N607" s="2"/>
      <c r="P607" s="2"/>
    </row>
    <row r="608" spans="4:16" ht="11.85" customHeight="1" x14ac:dyDescent="0.2">
      <c r="D608" s="2"/>
      <c r="F608" s="2"/>
      <c r="H608" s="2"/>
      <c r="J608" s="2"/>
      <c r="L608" s="2"/>
      <c r="N608" s="2"/>
      <c r="P608" s="2"/>
    </row>
    <row r="609" spans="1:17" ht="11.85" customHeight="1" x14ac:dyDescent="0.2">
      <c r="D609" s="2"/>
      <c r="F609" s="2"/>
      <c r="H609" s="2"/>
      <c r="J609" s="2"/>
      <c r="L609" s="2"/>
      <c r="N609" s="2"/>
      <c r="P609" s="2"/>
    </row>
    <row r="610" spans="1:17" ht="11.85" customHeight="1" x14ac:dyDescent="0.2">
      <c r="D610" s="2"/>
      <c r="F610" s="2"/>
      <c r="H610" s="2"/>
      <c r="J610" s="2"/>
      <c r="L610" s="2"/>
      <c r="N610" s="2"/>
      <c r="P610" s="2"/>
    </row>
    <row r="611" spans="1:17" ht="11.85" customHeight="1" x14ac:dyDescent="0.2">
      <c r="D611" s="2"/>
      <c r="F611" s="2"/>
      <c r="H611" s="2"/>
      <c r="J611" s="2"/>
      <c r="L611" s="2"/>
      <c r="N611" s="2"/>
      <c r="P611" s="2"/>
    </row>
    <row r="612" spans="1:17" ht="11.85" customHeight="1" x14ac:dyDescent="0.2">
      <c r="D612" s="2"/>
      <c r="F612" s="2"/>
      <c r="H612" s="2"/>
      <c r="J612" s="2"/>
      <c r="L612" s="2"/>
      <c r="N612" s="2"/>
      <c r="P612" s="2"/>
    </row>
    <row r="613" spans="1:17" ht="11.85" customHeight="1" x14ac:dyDescent="0.2">
      <c r="D613" s="2"/>
      <c r="F613" s="2"/>
      <c r="H613" s="2"/>
      <c r="J613" s="2"/>
      <c r="L613" s="2"/>
      <c r="N613" s="2"/>
      <c r="P613" s="2"/>
    </row>
    <row r="614" spans="1:17" ht="11.85" customHeight="1" x14ac:dyDescent="0.2">
      <c r="D614" s="2"/>
      <c r="F614" s="2"/>
      <c r="H614" s="2"/>
      <c r="J614" s="2"/>
      <c r="L614" s="2"/>
      <c r="N614" s="2"/>
      <c r="P614" s="2"/>
    </row>
    <row r="615" spans="1:17" ht="11.85" customHeight="1" x14ac:dyDescent="0.2">
      <c r="D615" s="2"/>
      <c r="F615" s="2"/>
      <c r="H615" s="2"/>
      <c r="J615" s="2"/>
      <c r="L615" s="2"/>
      <c r="N615" s="2"/>
      <c r="P615" s="2"/>
    </row>
    <row r="616" spans="1:17" ht="11.85" customHeight="1" x14ac:dyDescent="0.2">
      <c r="D616" s="2"/>
      <c r="F616" s="2"/>
      <c r="H616" s="2"/>
      <c r="J616" s="2"/>
      <c r="L616" s="2"/>
      <c r="N616" s="2"/>
      <c r="P616" s="2"/>
    </row>
    <row r="617" spans="1:17" ht="11.85" customHeight="1" x14ac:dyDescent="0.2">
      <c r="D617" s="2"/>
      <c r="F617" s="2"/>
      <c r="H617" s="2"/>
      <c r="J617" s="2"/>
      <c r="L617" s="2"/>
      <c r="N617" s="2"/>
      <c r="P617" s="2"/>
    </row>
    <row r="618" spans="1:17" ht="11.85" customHeight="1" x14ac:dyDescent="0.2">
      <c r="D618" s="2"/>
      <c r="F618" s="2"/>
      <c r="H618" s="2"/>
      <c r="J618" s="2"/>
      <c r="L618" s="2"/>
      <c r="N618" s="2"/>
      <c r="P618" s="2"/>
    </row>
    <row r="619" spans="1:17" ht="11.85" customHeight="1" x14ac:dyDescent="0.2">
      <c r="A619" s="1"/>
      <c r="B619" s="1"/>
      <c r="E619" s="2" t="str">
        <f>$E$1</f>
        <v>CITY OF BRADY</v>
      </c>
    </row>
    <row r="620" spans="1:17" ht="11.85" customHeight="1" x14ac:dyDescent="0.2">
      <c r="E620" s="2" t="str">
        <f>$E$2</f>
        <v>BUDGET REPORT</v>
      </c>
    </row>
    <row r="621" spans="1:17" ht="11.85" customHeight="1" x14ac:dyDescent="0.2">
      <c r="E621" s="2" t="str">
        <f>$E$3</f>
        <v>FISCAL YEAR 2022 - 2023</v>
      </c>
    </row>
    <row r="622" spans="1:17" ht="11.85" customHeight="1" x14ac:dyDescent="0.2">
      <c r="A622" s="3" t="s">
        <v>3</v>
      </c>
    </row>
    <row r="623" spans="1:17" ht="11.85" customHeight="1" x14ac:dyDescent="0.2">
      <c r="A623" s="3" t="s">
        <v>385</v>
      </c>
    </row>
    <row r="624" spans="1:17" ht="11.85" customHeight="1" x14ac:dyDescent="0.2">
      <c r="I624" s="49" t="str">
        <f>+I6</f>
        <v>(----- 2021-2022 ------)</v>
      </c>
      <c r="J624" s="49"/>
      <c r="K624" s="49"/>
      <c r="L624" s="6"/>
      <c r="M624" s="49" t="str">
        <f>$M$6</f>
        <v>2022-2023</v>
      </c>
      <c r="N624" s="49"/>
      <c r="O624" s="49"/>
      <c r="P624" s="49"/>
      <c r="Q624" s="49"/>
    </row>
    <row r="625" spans="1:21" ht="11.85" customHeight="1" x14ac:dyDescent="0.2">
      <c r="C625" s="7" t="str">
        <f>$C$7</f>
        <v>2018-2019</v>
      </c>
      <c r="D625" s="6"/>
      <c r="E625" s="7" t="str">
        <f>$E$7</f>
        <v>2019-2020</v>
      </c>
      <c r="F625" s="6"/>
      <c r="G625" s="7" t="str">
        <f>$G$7</f>
        <v>2020-2021</v>
      </c>
      <c r="H625" s="6"/>
      <c r="I625" s="7" t="s">
        <v>9</v>
      </c>
      <c r="J625" s="6"/>
      <c r="K625" s="8" t="str">
        <f>+$K$7</f>
        <v>PROJECTED</v>
      </c>
      <c r="L625" s="6"/>
      <c r="M625" s="8" t="str">
        <f>$M$7</f>
        <v>2022-2023</v>
      </c>
      <c r="N625" s="6"/>
      <c r="O625" s="8" t="str">
        <f>$O$7</f>
        <v>2022-2023</v>
      </c>
      <c r="P625" s="6"/>
      <c r="Q625" s="8" t="str">
        <f>$Q$7</f>
        <v xml:space="preserve">APPROVED </v>
      </c>
    </row>
    <row r="626" spans="1:21" ht="11.85" customHeight="1" x14ac:dyDescent="0.2">
      <c r="A626" s="9" t="s">
        <v>268</v>
      </c>
      <c r="C626" s="10" t="s">
        <v>12</v>
      </c>
      <c r="D626" s="6"/>
      <c r="E626" s="10" t="s">
        <v>12</v>
      </c>
      <c r="F626" s="6"/>
      <c r="G626" s="10" t="s">
        <v>12</v>
      </c>
      <c r="H626" s="6"/>
      <c r="I626" s="10" t="s">
        <v>13</v>
      </c>
      <c r="J626" s="6"/>
      <c r="K626" s="11" t="s">
        <v>13</v>
      </c>
      <c r="L626" s="6"/>
      <c r="M626" s="11" t="str">
        <f>$M$8</f>
        <v>BASE</v>
      </c>
      <c r="N626" s="6"/>
      <c r="O626" s="11" t="str">
        <f>$O$8</f>
        <v>SUPPLEMENTAL</v>
      </c>
      <c r="P626" s="6"/>
      <c r="Q626" s="11" t="str">
        <f>$Q$8</f>
        <v>BUDGET</v>
      </c>
    </row>
    <row r="627" spans="1:21" ht="11.85" customHeight="1" x14ac:dyDescent="0.2"/>
    <row r="628" spans="1:21" ht="11.85" customHeight="1" x14ac:dyDescent="0.2">
      <c r="A628" s="12" t="s">
        <v>269</v>
      </c>
    </row>
    <row r="629" spans="1:21" ht="11.85" customHeight="1" x14ac:dyDescent="0.2">
      <c r="A629" s="3" t="s">
        <v>386</v>
      </c>
      <c r="C629" s="2">
        <v>161534.44</v>
      </c>
      <c r="D629" s="2"/>
      <c r="E629" s="2">
        <v>165576.29999999999</v>
      </c>
      <c r="F629" s="2"/>
      <c r="G629" s="2">
        <v>184061.52</v>
      </c>
      <c r="H629" s="2"/>
      <c r="I629" s="2">
        <v>210172</v>
      </c>
      <c r="J629" s="2"/>
      <c r="K629" s="2">
        <v>210172</v>
      </c>
      <c r="L629" s="2"/>
      <c r="M629" s="4">
        <v>210533</v>
      </c>
      <c r="N629" s="2"/>
      <c r="O629" s="4">
        <v>37000</v>
      </c>
      <c r="P629" s="2"/>
      <c r="Q629" s="4">
        <f t="shared" ref="Q629:Q636" si="23">M629+O629</f>
        <v>247533</v>
      </c>
      <c r="T629" s="13"/>
    </row>
    <row r="630" spans="1:21" ht="11.85" customHeight="1" x14ac:dyDescent="0.2">
      <c r="A630" s="3" t="s">
        <v>387</v>
      </c>
      <c r="C630" s="2">
        <v>6253.91</v>
      </c>
      <c r="D630" s="2"/>
      <c r="E630" s="2">
        <v>5846.21</v>
      </c>
      <c r="F630" s="2"/>
      <c r="G630" s="2">
        <v>10241.68</v>
      </c>
      <c r="H630" s="2"/>
      <c r="I630" s="2">
        <v>7000</v>
      </c>
      <c r="J630" s="2"/>
      <c r="K630" s="2">
        <v>7000</v>
      </c>
      <c r="L630" s="2"/>
      <c r="M630" s="4">
        <v>7000</v>
      </c>
      <c r="N630" s="2"/>
      <c r="O630" s="4">
        <v>800</v>
      </c>
      <c r="P630" s="2"/>
      <c r="Q630" s="4">
        <f t="shared" si="23"/>
        <v>7800</v>
      </c>
      <c r="T630" s="13"/>
    </row>
    <row r="631" spans="1:21" ht="11.85" customHeight="1" x14ac:dyDescent="0.2">
      <c r="A631" s="3" t="s">
        <v>388</v>
      </c>
      <c r="C631" s="2">
        <v>600</v>
      </c>
      <c r="D631" s="2"/>
      <c r="E631" s="2">
        <v>600</v>
      </c>
      <c r="F631" s="2"/>
      <c r="G631" s="2">
        <v>600</v>
      </c>
      <c r="H631" s="2"/>
      <c r="I631" s="2">
        <v>600</v>
      </c>
      <c r="J631" s="2"/>
      <c r="K631" s="2">
        <v>600</v>
      </c>
      <c r="L631" s="2"/>
      <c r="M631" s="4">
        <v>600</v>
      </c>
      <c r="N631" s="2"/>
      <c r="O631" s="4">
        <v>0</v>
      </c>
      <c r="P631" s="2"/>
      <c r="Q631" s="4">
        <f>M631+O631</f>
        <v>600</v>
      </c>
      <c r="T631" s="13"/>
    </row>
    <row r="632" spans="1:21" ht="11.85" customHeight="1" x14ac:dyDescent="0.2">
      <c r="A632" s="3" t="s">
        <v>389</v>
      </c>
      <c r="C632" s="2">
        <v>62822.68</v>
      </c>
      <c r="D632" s="2"/>
      <c r="E632" s="2">
        <v>65494.27</v>
      </c>
      <c r="F632" s="2"/>
      <c r="G632" s="2">
        <v>65764.73</v>
      </c>
      <c r="H632" s="2"/>
      <c r="I632" s="2">
        <v>82824</v>
      </c>
      <c r="J632" s="2"/>
      <c r="K632" s="2">
        <v>82824</v>
      </c>
      <c r="L632" s="2"/>
      <c r="M632" s="4">
        <v>86520</v>
      </c>
      <c r="N632" s="2"/>
      <c r="O632" s="4">
        <v>0</v>
      </c>
      <c r="P632" s="2"/>
      <c r="Q632" s="4">
        <f t="shared" si="23"/>
        <v>86520</v>
      </c>
      <c r="T632" s="13"/>
    </row>
    <row r="633" spans="1:21" ht="11.85" customHeight="1" x14ac:dyDescent="0.2">
      <c r="A633" s="3" t="s">
        <v>390</v>
      </c>
      <c r="C633" s="2">
        <v>17873.61</v>
      </c>
      <c r="D633" s="2"/>
      <c r="E633" s="2">
        <v>17597.150000000001</v>
      </c>
      <c r="F633" s="2"/>
      <c r="G633" s="2">
        <v>19456.150000000001</v>
      </c>
      <c r="H633" s="2"/>
      <c r="I633" s="2">
        <v>20897</v>
      </c>
      <c r="J633" s="2"/>
      <c r="K633" s="2">
        <v>20897</v>
      </c>
      <c r="L633" s="2"/>
      <c r="M633" s="4">
        <v>21122</v>
      </c>
      <c r="N633" s="2"/>
      <c r="O633" s="4">
        <v>3600</v>
      </c>
      <c r="P633" s="2"/>
      <c r="Q633" s="4">
        <f t="shared" si="23"/>
        <v>24722</v>
      </c>
      <c r="T633" s="13"/>
    </row>
    <row r="634" spans="1:21" ht="11.85" customHeight="1" x14ac:dyDescent="0.2">
      <c r="A634" s="3" t="s">
        <v>391</v>
      </c>
      <c r="C634" s="2">
        <v>1574.15</v>
      </c>
      <c r="D634" s="2"/>
      <c r="E634" s="2">
        <v>2347.16</v>
      </c>
      <c r="F634" s="2"/>
      <c r="G634" s="2">
        <v>3051.52</v>
      </c>
      <c r="H634" s="2"/>
      <c r="I634" s="2">
        <v>3743</v>
      </c>
      <c r="J634" s="2"/>
      <c r="K634" s="2">
        <v>3743</v>
      </c>
      <c r="L634" s="2"/>
      <c r="M634" s="4">
        <v>4797</v>
      </c>
      <c r="N634" s="2"/>
      <c r="O634" s="4">
        <v>0</v>
      </c>
      <c r="P634" s="2"/>
      <c r="Q634" s="4">
        <f t="shared" si="23"/>
        <v>4797</v>
      </c>
      <c r="T634" s="13"/>
    </row>
    <row r="635" spans="1:21" ht="11.85" customHeight="1" x14ac:dyDescent="0.2">
      <c r="A635" s="3" t="s">
        <v>392</v>
      </c>
      <c r="C635" s="2">
        <v>114.31</v>
      </c>
      <c r="D635" s="2"/>
      <c r="E635" s="2">
        <v>868.36</v>
      </c>
      <c r="F635" s="2"/>
      <c r="G635" s="2">
        <v>1644.7</v>
      </c>
      <c r="H635" s="2"/>
      <c r="I635" s="2">
        <v>1014</v>
      </c>
      <c r="J635" s="2"/>
      <c r="K635" s="2">
        <v>1014</v>
      </c>
      <c r="L635" s="2"/>
      <c r="M635" s="4">
        <v>819</v>
      </c>
      <c r="N635" s="2"/>
      <c r="O635" s="4">
        <v>0</v>
      </c>
      <c r="P635" s="2"/>
      <c r="Q635" s="4">
        <f t="shared" si="23"/>
        <v>819</v>
      </c>
      <c r="T635" s="13"/>
    </row>
    <row r="636" spans="1:21" ht="11.85" customHeight="1" x14ac:dyDescent="0.2">
      <c r="A636" s="3" t="s">
        <v>393</v>
      </c>
      <c r="C636" s="14">
        <v>12934.66</v>
      </c>
      <c r="D636" s="2"/>
      <c r="E636" s="14">
        <v>13205.75</v>
      </c>
      <c r="F636" s="2"/>
      <c r="G636" s="14">
        <v>14424.22</v>
      </c>
      <c r="H636" s="2"/>
      <c r="I636" s="14">
        <v>16939</v>
      </c>
      <c r="J636" s="2"/>
      <c r="K636" s="14">
        <v>16939</v>
      </c>
      <c r="L636" s="14"/>
      <c r="M636" s="15">
        <v>16968</v>
      </c>
      <c r="N636" s="14"/>
      <c r="O636" s="15">
        <v>2800</v>
      </c>
      <c r="P636" s="2"/>
      <c r="Q636" s="15">
        <f t="shared" si="23"/>
        <v>19768</v>
      </c>
      <c r="T636" s="13"/>
    </row>
    <row r="637" spans="1:21" ht="11.85" customHeight="1" x14ac:dyDescent="0.2">
      <c r="A637" s="3" t="s">
        <v>280</v>
      </c>
      <c r="C637" s="2">
        <f>SUM(C629:C636)</f>
        <v>263707.76</v>
      </c>
      <c r="D637" s="2"/>
      <c r="E637" s="2">
        <f>SUM(E629:E636)</f>
        <v>271535.19999999995</v>
      </c>
      <c r="F637" s="2"/>
      <c r="G637" s="2">
        <f>SUM(G629:G636)</f>
        <v>299244.52</v>
      </c>
      <c r="H637" s="2"/>
      <c r="I637" s="2">
        <f>SUM(I629:I636)</f>
        <v>343189</v>
      </c>
      <c r="J637" s="2"/>
      <c r="K637" s="4">
        <f>SUM(K629:K636)</f>
        <v>343189</v>
      </c>
      <c r="L637" s="2"/>
      <c r="M637" s="4">
        <f>SUM(M629:M636)</f>
        <v>348359</v>
      </c>
      <c r="N637" s="2"/>
      <c r="O637" s="4">
        <f>SUM(O629:O636)</f>
        <v>44200</v>
      </c>
      <c r="P637" s="2"/>
      <c r="Q637" s="4">
        <f>SUM(Q629:Q636)</f>
        <v>392559</v>
      </c>
      <c r="R637" s="2"/>
      <c r="U637" s="2"/>
    </row>
    <row r="638" spans="1:21" ht="11.85" customHeight="1" x14ac:dyDescent="0.2">
      <c r="D638" s="2"/>
      <c r="F638" s="2"/>
      <c r="H638" s="2"/>
      <c r="J638" s="2"/>
      <c r="L638" s="2"/>
      <c r="N638" s="2"/>
      <c r="P638" s="2"/>
    </row>
    <row r="639" spans="1:21" ht="11.85" customHeight="1" x14ac:dyDescent="0.2">
      <c r="A639" s="12" t="s">
        <v>281</v>
      </c>
      <c r="D639" s="2"/>
      <c r="F639" s="2"/>
      <c r="H639" s="2"/>
      <c r="J639" s="2"/>
      <c r="L639" s="2"/>
      <c r="N639" s="2"/>
      <c r="P639" s="2"/>
    </row>
    <row r="640" spans="1:21" ht="11.85" customHeight="1" x14ac:dyDescent="0.2">
      <c r="A640" s="3" t="s">
        <v>394</v>
      </c>
      <c r="C640" s="2">
        <v>0</v>
      </c>
      <c r="D640" s="2"/>
      <c r="E640" s="2">
        <v>0</v>
      </c>
      <c r="F640" s="2"/>
      <c r="G640" s="2">
        <v>0</v>
      </c>
      <c r="H640" s="2"/>
      <c r="I640" s="2">
        <v>0</v>
      </c>
      <c r="J640" s="2"/>
      <c r="K640" s="2">
        <v>0</v>
      </c>
      <c r="L640" s="2"/>
      <c r="M640" s="4">
        <v>0</v>
      </c>
      <c r="N640" s="2"/>
      <c r="O640" s="4">
        <v>0</v>
      </c>
      <c r="P640" s="2"/>
      <c r="Q640" s="4">
        <f t="shared" ref="Q640:Q650" si="24">M640+O640</f>
        <v>0</v>
      </c>
      <c r="T640" s="13"/>
    </row>
    <row r="641" spans="1:20" ht="11.85" customHeight="1" x14ac:dyDescent="0.2">
      <c r="A641" s="3" t="s">
        <v>395</v>
      </c>
      <c r="C641" s="2">
        <v>43947.68</v>
      </c>
      <c r="D641" s="2"/>
      <c r="E641" s="2">
        <v>56890.3</v>
      </c>
      <c r="F641" s="2"/>
      <c r="G641" s="2">
        <v>50458.33</v>
      </c>
      <c r="H641" s="2"/>
      <c r="I641" s="2">
        <v>45000</v>
      </c>
      <c r="J641" s="2"/>
      <c r="K641" s="2">
        <v>45000</v>
      </c>
      <c r="L641" s="2"/>
      <c r="M641" s="4">
        <v>50000</v>
      </c>
      <c r="N641" s="2"/>
      <c r="O641" s="4">
        <v>0</v>
      </c>
      <c r="P641" s="2"/>
      <c r="Q641" s="4">
        <f t="shared" si="24"/>
        <v>50000</v>
      </c>
      <c r="T641" s="13"/>
    </row>
    <row r="642" spans="1:20" ht="11.85" customHeight="1" x14ac:dyDescent="0.2">
      <c r="A642" s="3" t="s">
        <v>396</v>
      </c>
      <c r="C642" s="2">
        <v>0</v>
      </c>
      <c r="D642" s="2"/>
      <c r="E642" s="2">
        <v>0</v>
      </c>
      <c r="F642" s="2"/>
      <c r="G642" s="2">
        <v>0</v>
      </c>
      <c r="H642" s="2"/>
      <c r="I642" s="2">
        <v>500</v>
      </c>
      <c r="J642" s="2"/>
      <c r="K642" s="2">
        <v>500</v>
      </c>
      <c r="L642" s="2"/>
      <c r="M642" s="4">
        <v>500</v>
      </c>
      <c r="N642" s="2"/>
      <c r="O642" s="4">
        <v>0</v>
      </c>
      <c r="P642" s="2"/>
      <c r="Q642" s="4">
        <f t="shared" si="24"/>
        <v>500</v>
      </c>
      <c r="T642" s="13"/>
    </row>
    <row r="643" spans="1:20" ht="11.85" customHeight="1" x14ac:dyDescent="0.2">
      <c r="A643" s="3" t="s">
        <v>397</v>
      </c>
      <c r="C643" s="2">
        <v>4842.45</v>
      </c>
      <c r="D643" s="2"/>
      <c r="E643" s="2">
        <v>5169.6899999999996</v>
      </c>
      <c r="F643" s="2"/>
      <c r="G643" s="2">
        <v>5694.29</v>
      </c>
      <c r="H643" s="2"/>
      <c r="I643" s="2">
        <v>6200</v>
      </c>
      <c r="J643" s="2"/>
      <c r="K643" s="2">
        <v>6200</v>
      </c>
      <c r="L643" s="2"/>
      <c r="M643" s="4">
        <v>7150</v>
      </c>
      <c r="N643" s="2"/>
      <c r="O643" s="4">
        <v>0</v>
      </c>
      <c r="P643" s="2"/>
      <c r="Q643" s="4">
        <f t="shared" si="24"/>
        <v>7150</v>
      </c>
      <c r="R643" s="28"/>
      <c r="T643" s="13"/>
    </row>
    <row r="644" spans="1:20" ht="11.85" customHeight="1" x14ac:dyDescent="0.2">
      <c r="A644" s="3" t="s">
        <v>398</v>
      </c>
      <c r="C644" s="2">
        <v>0</v>
      </c>
      <c r="D644" s="2"/>
      <c r="E644" s="2">
        <v>0</v>
      </c>
      <c r="F644" s="2"/>
      <c r="G644" s="2">
        <v>0</v>
      </c>
      <c r="H644" s="2"/>
      <c r="I644" s="2">
        <v>0</v>
      </c>
      <c r="J644" s="2"/>
      <c r="K644" s="2">
        <v>0</v>
      </c>
      <c r="L644" s="2"/>
      <c r="M644" s="4">
        <v>0</v>
      </c>
      <c r="N644" s="2"/>
      <c r="O644" s="4">
        <v>0</v>
      </c>
      <c r="P644" s="2"/>
      <c r="Q644" s="4">
        <f t="shared" si="24"/>
        <v>0</v>
      </c>
      <c r="T644" s="13"/>
    </row>
    <row r="645" spans="1:20" ht="11.85" hidden="1" customHeight="1" x14ac:dyDescent="0.2">
      <c r="A645" s="3" t="s">
        <v>399</v>
      </c>
      <c r="C645" s="2">
        <v>0</v>
      </c>
      <c r="D645" s="2"/>
      <c r="E645" s="2">
        <v>0</v>
      </c>
      <c r="F645" s="2"/>
      <c r="G645" s="2">
        <v>0</v>
      </c>
      <c r="H645" s="2"/>
      <c r="I645" s="2">
        <v>0</v>
      </c>
      <c r="J645" s="2"/>
      <c r="K645" s="2">
        <v>0</v>
      </c>
      <c r="L645" s="2"/>
      <c r="M645" s="4">
        <v>0</v>
      </c>
      <c r="N645" s="2"/>
      <c r="O645" s="4">
        <v>0</v>
      </c>
      <c r="P645" s="2"/>
      <c r="Q645" s="4">
        <f t="shared" si="24"/>
        <v>0</v>
      </c>
      <c r="T645" s="13"/>
    </row>
    <row r="646" spans="1:20" ht="11.85" customHeight="1" x14ac:dyDescent="0.2">
      <c r="A646" s="3" t="s">
        <v>400</v>
      </c>
      <c r="C646" s="2">
        <v>50</v>
      </c>
      <c r="D646" s="2"/>
      <c r="E646" s="2">
        <v>0</v>
      </c>
      <c r="F646" s="2"/>
      <c r="G646" s="2">
        <v>0</v>
      </c>
      <c r="H646" s="2"/>
      <c r="I646" s="2">
        <v>500</v>
      </c>
      <c r="J646" s="2"/>
      <c r="K646" s="2">
        <v>500</v>
      </c>
      <c r="L646" s="2"/>
      <c r="M646" s="4">
        <v>500</v>
      </c>
      <c r="N646" s="2"/>
      <c r="O646" s="4">
        <v>0</v>
      </c>
      <c r="P646" s="2"/>
      <c r="Q646" s="4">
        <f t="shared" si="24"/>
        <v>500</v>
      </c>
      <c r="T646" s="13"/>
    </row>
    <row r="647" spans="1:20" ht="11.85" customHeight="1" x14ac:dyDescent="0.2">
      <c r="A647" s="3" t="s">
        <v>401</v>
      </c>
      <c r="C647" s="2">
        <v>3560.3</v>
      </c>
      <c r="D647" s="2"/>
      <c r="E647" s="2">
        <v>2973</v>
      </c>
      <c r="F647" s="2"/>
      <c r="G647" s="2">
        <v>8684</v>
      </c>
      <c r="H647" s="2"/>
      <c r="I647" s="2">
        <v>11000</v>
      </c>
      <c r="J647" s="2"/>
      <c r="K647" s="2">
        <v>3000</v>
      </c>
      <c r="L647" s="2"/>
      <c r="M647" s="4">
        <v>11000</v>
      </c>
      <c r="N647" s="2"/>
      <c r="O647" s="4">
        <v>0</v>
      </c>
      <c r="P647" s="2"/>
      <c r="Q647" s="4">
        <f t="shared" si="24"/>
        <v>11000</v>
      </c>
      <c r="T647" s="13"/>
    </row>
    <row r="648" spans="1:20" ht="11.85" customHeight="1" x14ac:dyDescent="0.2">
      <c r="A648" s="3" t="s">
        <v>402</v>
      </c>
      <c r="C648" s="2">
        <v>0</v>
      </c>
      <c r="D648" s="2"/>
      <c r="E648" s="2">
        <v>100</v>
      </c>
      <c r="F648" s="2"/>
      <c r="G648" s="2">
        <v>675</v>
      </c>
      <c r="H648" s="2"/>
      <c r="I648" s="2">
        <v>0</v>
      </c>
      <c r="J648" s="2"/>
      <c r="K648" s="2">
        <v>0</v>
      </c>
      <c r="L648" s="2"/>
      <c r="M648" s="4">
        <v>0</v>
      </c>
      <c r="N648" s="2"/>
      <c r="O648" s="4">
        <v>0</v>
      </c>
      <c r="P648" s="2"/>
      <c r="Q648" s="4">
        <f t="shared" si="24"/>
        <v>0</v>
      </c>
      <c r="T648" s="13"/>
    </row>
    <row r="649" spans="1:20" ht="11.85" customHeight="1" x14ac:dyDescent="0.2">
      <c r="A649" s="3" t="s">
        <v>403</v>
      </c>
      <c r="C649" s="2">
        <v>0</v>
      </c>
      <c r="D649" s="2"/>
      <c r="E649" s="2">
        <v>108</v>
      </c>
      <c r="F649" s="2"/>
      <c r="G649" s="2">
        <v>234.6</v>
      </c>
      <c r="H649" s="2"/>
      <c r="I649" s="2">
        <v>200</v>
      </c>
      <c r="J649" s="2"/>
      <c r="K649" s="2">
        <v>200</v>
      </c>
      <c r="L649" s="2"/>
      <c r="M649" s="4">
        <v>250</v>
      </c>
      <c r="N649" s="2"/>
      <c r="O649" s="4">
        <v>0</v>
      </c>
      <c r="P649" s="2"/>
      <c r="Q649" s="4">
        <f t="shared" si="24"/>
        <v>250</v>
      </c>
      <c r="T649" s="13"/>
    </row>
    <row r="650" spans="1:20" ht="11.85" customHeight="1" x14ac:dyDescent="0.2">
      <c r="A650" s="3" t="s">
        <v>404</v>
      </c>
      <c r="C650" s="14">
        <v>826.33</v>
      </c>
      <c r="D650" s="2"/>
      <c r="E650" s="14">
        <v>36</v>
      </c>
      <c r="F650" s="2"/>
      <c r="G650" s="14">
        <v>0</v>
      </c>
      <c r="H650" s="2"/>
      <c r="I650" s="14">
        <v>1600</v>
      </c>
      <c r="J650" s="2"/>
      <c r="K650" s="14">
        <v>1600</v>
      </c>
      <c r="L650" s="2"/>
      <c r="M650" s="15">
        <v>0</v>
      </c>
      <c r="N650" s="2"/>
      <c r="O650" s="15">
        <v>0</v>
      </c>
      <c r="P650" s="2"/>
      <c r="Q650" s="15">
        <f t="shared" si="24"/>
        <v>0</v>
      </c>
      <c r="T650" s="13"/>
    </row>
    <row r="651" spans="1:20" ht="11.85" customHeight="1" x14ac:dyDescent="0.2">
      <c r="A651" s="3" t="s">
        <v>299</v>
      </c>
      <c r="C651" s="2">
        <f>SUM(C640:C650)</f>
        <v>53226.76</v>
      </c>
      <c r="D651" s="2"/>
      <c r="E651" s="2">
        <f>SUM(E640:E650)</f>
        <v>65276.990000000005</v>
      </c>
      <c r="F651" s="2"/>
      <c r="G651" s="2">
        <f>SUM(G640:G650)</f>
        <v>65746.22</v>
      </c>
      <c r="H651" s="2"/>
      <c r="I651" s="2">
        <f>SUM(I640:I650)</f>
        <v>65000</v>
      </c>
      <c r="J651" s="2"/>
      <c r="K651" s="4">
        <f>SUM(K640:K650)</f>
        <v>57000</v>
      </c>
      <c r="L651" s="2"/>
      <c r="M651" s="4">
        <f>SUM(M640:M650)</f>
        <v>69400</v>
      </c>
      <c r="N651" s="2"/>
      <c r="O651" s="4">
        <f>SUM(O640:O650)</f>
        <v>0</v>
      </c>
      <c r="P651" s="2"/>
      <c r="Q651" s="4">
        <f>SUM(Q640:Q650)</f>
        <v>69400</v>
      </c>
    </row>
    <row r="652" spans="1:20" ht="11.85" customHeight="1" x14ac:dyDescent="0.2"/>
    <row r="653" spans="1:20" ht="11.85" customHeight="1" x14ac:dyDescent="0.2">
      <c r="A653" s="12" t="s">
        <v>300</v>
      </c>
    </row>
    <row r="654" spans="1:20" ht="11.85" customHeight="1" x14ac:dyDescent="0.2">
      <c r="A654" s="3" t="s">
        <v>405</v>
      </c>
      <c r="C654" s="2">
        <v>41.65</v>
      </c>
      <c r="D654" s="2"/>
      <c r="E654" s="2">
        <v>140</v>
      </c>
      <c r="F654" s="2"/>
      <c r="G654" s="2">
        <v>1136.4000000000001</v>
      </c>
      <c r="H654" s="2"/>
      <c r="I654" s="2">
        <v>500</v>
      </c>
      <c r="J654" s="2"/>
      <c r="K654" s="2">
        <v>500</v>
      </c>
      <c r="L654" s="2"/>
      <c r="M654" s="4">
        <v>500</v>
      </c>
      <c r="N654" s="2"/>
      <c r="O654" s="4">
        <v>0</v>
      </c>
      <c r="P654" s="2"/>
      <c r="Q654" s="4">
        <f t="shared" ref="Q654:Q671" si="25">M654+O654</f>
        <v>500</v>
      </c>
      <c r="T654" s="13"/>
    </row>
    <row r="655" spans="1:20" ht="11.85" customHeight="1" x14ac:dyDescent="0.2">
      <c r="A655" s="3" t="s">
        <v>406</v>
      </c>
      <c r="C655" s="2">
        <v>0</v>
      </c>
      <c r="D655" s="2"/>
      <c r="E655" s="2">
        <v>0</v>
      </c>
      <c r="F655" s="2"/>
      <c r="G655" s="2">
        <v>0</v>
      </c>
      <c r="H655" s="2"/>
      <c r="I655" s="2">
        <v>0</v>
      </c>
      <c r="J655" s="2"/>
      <c r="K655" s="2">
        <v>0</v>
      </c>
      <c r="L655" s="2"/>
      <c r="M655" s="4">
        <v>0</v>
      </c>
      <c r="N655" s="2"/>
      <c r="O655" s="4">
        <v>0</v>
      </c>
      <c r="P655" s="2"/>
      <c r="Q655" s="4">
        <f t="shared" si="25"/>
        <v>0</v>
      </c>
      <c r="T655" s="13"/>
    </row>
    <row r="656" spans="1:20" ht="11.85" customHeight="1" x14ac:dyDescent="0.2">
      <c r="A656" s="3" t="s">
        <v>407</v>
      </c>
      <c r="C656" s="2">
        <v>9650.56</v>
      </c>
      <c r="D656" s="2"/>
      <c r="E656" s="2">
        <v>8089.93</v>
      </c>
      <c r="F656" s="2"/>
      <c r="G656" s="2">
        <v>11226.64</v>
      </c>
      <c r="H656" s="2"/>
      <c r="I656" s="2">
        <v>10500</v>
      </c>
      <c r="J656" s="2"/>
      <c r="K656" s="2">
        <v>7500</v>
      </c>
      <c r="L656" s="2"/>
      <c r="M656" s="4">
        <v>10500</v>
      </c>
      <c r="N656" s="2"/>
      <c r="O656" s="4">
        <v>0</v>
      </c>
      <c r="P656" s="2"/>
      <c r="Q656" s="4">
        <f t="shared" si="25"/>
        <v>10500</v>
      </c>
      <c r="T656" s="13"/>
    </row>
    <row r="657" spans="1:21" ht="11.85" customHeight="1" x14ac:dyDescent="0.2">
      <c r="A657" s="3" t="s">
        <v>408</v>
      </c>
      <c r="C657" s="2">
        <v>12018.97</v>
      </c>
      <c r="D657" s="2"/>
      <c r="E657" s="2">
        <v>10528.63</v>
      </c>
      <c r="F657" s="2"/>
      <c r="G657" s="2">
        <v>13411.59</v>
      </c>
      <c r="H657" s="2"/>
      <c r="I657" s="2">
        <v>12000</v>
      </c>
      <c r="J657" s="2"/>
      <c r="K657" s="2">
        <v>17000</v>
      </c>
      <c r="L657" s="2"/>
      <c r="M657" s="4">
        <v>17000</v>
      </c>
      <c r="N657" s="2"/>
      <c r="O657" s="4">
        <v>0</v>
      </c>
      <c r="P657" s="2"/>
      <c r="Q657" s="4">
        <f t="shared" si="25"/>
        <v>17000</v>
      </c>
      <c r="T657" s="13"/>
    </row>
    <row r="658" spans="1:21" ht="11.85" customHeight="1" x14ac:dyDescent="0.2">
      <c r="A658" s="3" t="s">
        <v>409</v>
      </c>
      <c r="C658" s="2">
        <v>3175.33</v>
      </c>
      <c r="D658" s="2"/>
      <c r="E658" s="2">
        <v>3802.28</v>
      </c>
      <c r="F658" s="2"/>
      <c r="G658" s="2">
        <v>2017.5</v>
      </c>
      <c r="H658" s="2"/>
      <c r="I658" s="2">
        <v>5000</v>
      </c>
      <c r="J658" s="2"/>
      <c r="K658" s="2">
        <v>7000</v>
      </c>
      <c r="L658" s="2"/>
      <c r="M658" s="4">
        <v>7000</v>
      </c>
      <c r="N658" s="2"/>
      <c r="O658" s="4">
        <v>0</v>
      </c>
      <c r="P658" s="2"/>
      <c r="Q658" s="4">
        <f t="shared" si="25"/>
        <v>7000</v>
      </c>
      <c r="T658" s="13"/>
    </row>
    <row r="659" spans="1:21" ht="11.85" customHeight="1" x14ac:dyDescent="0.2">
      <c r="A659" s="3" t="s">
        <v>410</v>
      </c>
      <c r="C659" s="2">
        <v>0</v>
      </c>
      <c r="D659" s="2"/>
      <c r="E659" s="2">
        <v>0</v>
      </c>
      <c r="F659" s="2"/>
      <c r="G659" s="2">
        <v>0</v>
      </c>
      <c r="H659" s="2"/>
      <c r="I659" s="2">
        <v>0</v>
      </c>
      <c r="J659" s="2"/>
      <c r="K659" s="2">
        <v>0</v>
      </c>
      <c r="L659" s="2"/>
      <c r="M659" s="4">
        <v>0</v>
      </c>
      <c r="N659" s="2"/>
      <c r="O659" s="4">
        <v>0</v>
      </c>
      <c r="P659" s="2"/>
      <c r="Q659" s="4">
        <f t="shared" si="25"/>
        <v>0</v>
      </c>
      <c r="T659" s="13"/>
    </row>
    <row r="660" spans="1:21" ht="11.85" customHeight="1" x14ac:dyDescent="0.2">
      <c r="A660" s="3" t="s">
        <v>411</v>
      </c>
      <c r="C660" s="2">
        <v>244.13</v>
      </c>
      <c r="D660" s="2"/>
      <c r="E660" s="2">
        <v>1162.1600000000001</v>
      </c>
      <c r="F660" s="2"/>
      <c r="G660" s="2">
        <v>2438.56</v>
      </c>
      <c r="H660" s="2"/>
      <c r="I660" s="2">
        <v>3000</v>
      </c>
      <c r="J660" s="2"/>
      <c r="K660" s="2">
        <v>4000</v>
      </c>
      <c r="L660" s="2"/>
      <c r="M660" s="4">
        <v>8000</v>
      </c>
      <c r="N660" s="2"/>
      <c r="O660" s="4">
        <v>0</v>
      </c>
      <c r="P660" s="2"/>
      <c r="Q660" s="4">
        <f t="shared" si="25"/>
        <v>8000</v>
      </c>
      <c r="T660" s="13"/>
    </row>
    <row r="661" spans="1:21" ht="11.85" customHeight="1" x14ac:dyDescent="0.2">
      <c r="A661" s="3" t="s">
        <v>412</v>
      </c>
      <c r="C661" s="2">
        <v>0</v>
      </c>
      <c r="D661" s="2"/>
      <c r="E661" s="2">
        <v>0</v>
      </c>
      <c r="F661" s="2"/>
      <c r="G661" s="2">
        <v>0</v>
      </c>
      <c r="H661" s="2"/>
      <c r="I661" s="2">
        <v>100</v>
      </c>
      <c r="J661" s="2"/>
      <c r="K661" s="2">
        <v>100</v>
      </c>
      <c r="L661" s="2"/>
      <c r="M661" s="4">
        <v>100</v>
      </c>
      <c r="N661" s="2"/>
      <c r="O661" s="4">
        <v>0</v>
      </c>
      <c r="P661" s="2"/>
      <c r="Q661" s="4">
        <f t="shared" si="25"/>
        <v>100</v>
      </c>
      <c r="T661" s="13"/>
    </row>
    <row r="662" spans="1:21" ht="11.85" customHeight="1" x14ac:dyDescent="0.2">
      <c r="A662" s="3" t="s">
        <v>413</v>
      </c>
      <c r="C662" s="2">
        <v>0</v>
      </c>
      <c r="D662" s="2"/>
      <c r="E662" s="2">
        <v>3459.81</v>
      </c>
      <c r="F662" s="2"/>
      <c r="G662" s="2">
        <v>4083.33</v>
      </c>
      <c r="H662" s="2"/>
      <c r="I662" s="2">
        <v>7000</v>
      </c>
      <c r="J662" s="2"/>
      <c r="K662" s="2">
        <v>5000</v>
      </c>
      <c r="L662" s="2"/>
      <c r="M662" s="4">
        <v>7000</v>
      </c>
      <c r="N662" s="2"/>
      <c r="O662" s="4">
        <v>0</v>
      </c>
      <c r="P662" s="2"/>
      <c r="Q662" s="4">
        <f t="shared" si="25"/>
        <v>7000</v>
      </c>
      <c r="T662" s="13"/>
    </row>
    <row r="663" spans="1:21" ht="11.85" customHeight="1" x14ac:dyDescent="0.2">
      <c r="A663" s="3" t="s">
        <v>414</v>
      </c>
      <c r="C663" s="2">
        <v>9904.94</v>
      </c>
      <c r="D663" s="2"/>
      <c r="E663" s="2">
        <v>9979.82</v>
      </c>
      <c r="F663" s="2"/>
      <c r="G663" s="2">
        <v>10307.02</v>
      </c>
      <c r="H663" s="2"/>
      <c r="I663" s="2">
        <v>10000</v>
      </c>
      <c r="J663" s="2"/>
      <c r="K663" s="2">
        <v>10000</v>
      </c>
      <c r="L663" s="2"/>
      <c r="M663" s="4">
        <v>10000</v>
      </c>
      <c r="N663" s="2"/>
      <c r="O663" s="4">
        <v>0</v>
      </c>
      <c r="P663" s="2"/>
      <c r="Q663" s="4">
        <f t="shared" si="25"/>
        <v>10000</v>
      </c>
      <c r="T663" s="13"/>
    </row>
    <row r="664" spans="1:21" ht="11.85" customHeight="1" x14ac:dyDescent="0.2">
      <c r="A664" s="3" t="s">
        <v>415</v>
      </c>
      <c r="C664" s="2">
        <v>17337.21</v>
      </c>
      <c r="D664" s="2"/>
      <c r="E664" s="2">
        <v>20893.080000000002</v>
      </c>
      <c r="F664" s="2"/>
      <c r="G664" s="2">
        <v>21214.92</v>
      </c>
      <c r="H664" s="2"/>
      <c r="I664" s="2">
        <v>23000</v>
      </c>
      <c r="J664" s="2"/>
      <c r="K664" s="2">
        <v>21000</v>
      </c>
      <c r="L664" s="2"/>
      <c r="M664" s="4">
        <v>43000</v>
      </c>
      <c r="N664" s="2"/>
      <c r="O664" s="4">
        <v>0</v>
      </c>
      <c r="P664" s="2"/>
      <c r="Q664" s="4">
        <f t="shared" si="25"/>
        <v>43000</v>
      </c>
      <c r="T664" s="13"/>
    </row>
    <row r="665" spans="1:21" ht="11.85" customHeight="1" x14ac:dyDescent="0.2">
      <c r="A665" s="3" t="s">
        <v>416</v>
      </c>
      <c r="C665" s="2">
        <v>3595.33</v>
      </c>
      <c r="D665" s="2"/>
      <c r="E665" s="2">
        <v>3003.95</v>
      </c>
      <c r="F665" s="2"/>
      <c r="G665" s="2">
        <v>2167.36</v>
      </c>
      <c r="H665" s="2"/>
      <c r="I665" s="2">
        <v>4500</v>
      </c>
      <c r="J665" s="2"/>
      <c r="K665" s="2">
        <v>4500</v>
      </c>
      <c r="L665" s="2"/>
      <c r="M665" s="4">
        <v>1000</v>
      </c>
      <c r="N665" s="2"/>
      <c r="O665" s="4">
        <v>0</v>
      </c>
      <c r="P665" s="2"/>
      <c r="Q665" s="4">
        <f t="shared" si="25"/>
        <v>1000</v>
      </c>
      <c r="T665" s="13"/>
    </row>
    <row r="666" spans="1:21" ht="11.85" customHeight="1" x14ac:dyDescent="0.2">
      <c r="A666" s="3" t="s">
        <v>417</v>
      </c>
      <c r="C666" s="2">
        <v>634.53</v>
      </c>
      <c r="D666" s="2"/>
      <c r="E666" s="2">
        <v>233.62</v>
      </c>
      <c r="F666" s="2"/>
      <c r="G666" s="2">
        <v>0</v>
      </c>
      <c r="H666" s="2"/>
      <c r="I666" s="2">
        <v>250</v>
      </c>
      <c r="J666" s="2"/>
      <c r="K666" s="2">
        <v>250</v>
      </c>
      <c r="L666" s="2"/>
      <c r="M666" s="4">
        <v>250</v>
      </c>
      <c r="N666" s="2"/>
      <c r="O666" s="4">
        <v>0</v>
      </c>
      <c r="P666" s="2"/>
      <c r="Q666" s="4">
        <f t="shared" si="25"/>
        <v>250</v>
      </c>
      <c r="T666" s="13"/>
    </row>
    <row r="667" spans="1:21" ht="11.85" customHeight="1" x14ac:dyDescent="0.2">
      <c r="A667" s="3" t="s">
        <v>418</v>
      </c>
      <c r="C667" s="2">
        <v>1600.38</v>
      </c>
      <c r="D667" s="2"/>
      <c r="E667" s="2">
        <v>2573.1</v>
      </c>
      <c r="F667" s="2"/>
      <c r="G667" s="2">
        <v>1651.88</v>
      </c>
      <c r="H667" s="2"/>
      <c r="I667" s="2">
        <v>6000</v>
      </c>
      <c r="J667" s="2"/>
      <c r="K667" s="2">
        <v>3300</v>
      </c>
      <c r="L667" s="2"/>
      <c r="M667" s="4">
        <v>5000</v>
      </c>
      <c r="N667" s="2"/>
      <c r="O667" s="4">
        <v>0</v>
      </c>
      <c r="P667" s="2"/>
      <c r="Q667" s="4">
        <f t="shared" si="25"/>
        <v>5000</v>
      </c>
      <c r="T667" s="13"/>
    </row>
    <row r="668" spans="1:21" ht="11.85" customHeight="1" x14ac:dyDescent="0.2">
      <c r="A668" s="3" t="s">
        <v>419</v>
      </c>
      <c r="C668" s="2">
        <v>2401.67</v>
      </c>
      <c r="D668" s="2"/>
      <c r="E668" s="2">
        <v>2515.88</v>
      </c>
      <c r="F668" s="2"/>
      <c r="G668" s="2">
        <v>2207.75</v>
      </c>
      <c r="H668" s="2"/>
      <c r="I668" s="2">
        <v>3600</v>
      </c>
      <c r="J668" s="2"/>
      <c r="K668" s="2">
        <v>3600</v>
      </c>
      <c r="L668" s="2"/>
      <c r="M668" s="4">
        <v>3600</v>
      </c>
      <c r="N668" s="2"/>
      <c r="O668" s="4">
        <v>0</v>
      </c>
      <c r="P668" s="2"/>
      <c r="Q668" s="4">
        <f t="shared" si="25"/>
        <v>3600</v>
      </c>
      <c r="T668" s="13"/>
    </row>
    <row r="669" spans="1:21" ht="11.85" hidden="1" customHeight="1" x14ac:dyDescent="0.2">
      <c r="A669" s="3" t="s">
        <v>420</v>
      </c>
      <c r="C669" s="2">
        <v>0</v>
      </c>
      <c r="D669" s="2"/>
      <c r="E669" s="2">
        <v>0</v>
      </c>
      <c r="F669" s="2"/>
      <c r="G669" s="2">
        <v>0</v>
      </c>
      <c r="H669" s="2"/>
      <c r="I669" s="2">
        <v>0</v>
      </c>
      <c r="J669" s="2"/>
      <c r="K669" s="2">
        <v>0</v>
      </c>
      <c r="L669" s="2"/>
      <c r="M669" s="4">
        <v>0</v>
      </c>
      <c r="N669" s="2"/>
      <c r="O669" s="4">
        <v>0</v>
      </c>
      <c r="P669" s="2"/>
      <c r="Q669" s="4">
        <f t="shared" si="25"/>
        <v>0</v>
      </c>
      <c r="T669" s="13"/>
    </row>
    <row r="670" spans="1:21" ht="11.85" customHeight="1" x14ac:dyDescent="0.2">
      <c r="A670" s="3" t="s">
        <v>421</v>
      </c>
      <c r="C670" s="2">
        <v>198.96</v>
      </c>
      <c r="D670" s="2"/>
      <c r="E670" s="2">
        <v>0.99</v>
      </c>
      <c r="F670" s="2"/>
      <c r="G670" s="2">
        <v>372.9</v>
      </c>
      <c r="H670" s="2"/>
      <c r="I670" s="2">
        <v>1300</v>
      </c>
      <c r="J670" s="2"/>
      <c r="K670" s="2">
        <v>1300</v>
      </c>
      <c r="L670" s="2"/>
      <c r="M670" s="4">
        <f>3000+900</f>
        <v>3900</v>
      </c>
      <c r="N670" s="2"/>
      <c r="O670" s="4">
        <v>0</v>
      </c>
      <c r="P670" s="2"/>
      <c r="Q670" s="4">
        <f t="shared" si="25"/>
        <v>3900</v>
      </c>
      <c r="T670" s="13"/>
    </row>
    <row r="671" spans="1:21" ht="11.85" customHeight="1" x14ac:dyDescent="0.2">
      <c r="A671" s="3" t="s">
        <v>422</v>
      </c>
      <c r="C671" s="14">
        <v>4583.6400000000003</v>
      </c>
      <c r="D671" s="2"/>
      <c r="E671" s="14">
        <v>2787</v>
      </c>
      <c r="F671" s="2"/>
      <c r="G671" s="14">
        <v>2318.34</v>
      </c>
      <c r="H671" s="2"/>
      <c r="I671" s="14">
        <v>11000</v>
      </c>
      <c r="J671" s="2"/>
      <c r="K671" s="14">
        <v>11000</v>
      </c>
      <c r="L671" s="2"/>
      <c r="M671" s="15">
        <f>17000+5700</f>
        <v>22700</v>
      </c>
      <c r="N671" s="2"/>
      <c r="O671" s="15">
        <v>0</v>
      </c>
      <c r="P671" s="2"/>
      <c r="Q671" s="15">
        <f t="shared" si="25"/>
        <v>22700</v>
      </c>
      <c r="T671" s="13"/>
    </row>
    <row r="672" spans="1:21" ht="11.85" customHeight="1" x14ac:dyDescent="0.2">
      <c r="A672" s="3" t="s">
        <v>322</v>
      </c>
      <c r="C672" s="2">
        <f>SUM(C654:C664)+SUM(C665:C671)</f>
        <v>65387.3</v>
      </c>
      <c r="D672" s="2"/>
      <c r="E672" s="2">
        <f>SUM(E654:E664)+SUM(E665:E671)</f>
        <v>69170.25</v>
      </c>
      <c r="F672" s="2"/>
      <c r="G672" s="2">
        <f>SUM(G654:G664)+SUM(G665:G671)</f>
        <v>74554.189999999988</v>
      </c>
      <c r="H672" s="2"/>
      <c r="I672" s="2">
        <f>SUM(I654:I664)+SUM(I665:I671)</f>
        <v>97750</v>
      </c>
      <c r="J672" s="2"/>
      <c r="K672" s="4">
        <f>SUM(K654:K664)+SUM(K665:K671)</f>
        <v>96050</v>
      </c>
      <c r="L672" s="2"/>
      <c r="M672" s="4">
        <f>SUM(M654:M664)+SUM(M665:M671)</f>
        <v>139550</v>
      </c>
      <c r="N672" s="2"/>
      <c r="O672" s="4">
        <f>SUM(O654:O664)+SUM(O665:O671)</f>
        <v>0</v>
      </c>
      <c r="P672" s="2"/>
      <c r="Q672" s="4">
        <f>SUM(Q654:Q664)+SUM(Q665:Q671)</f>
        <v>139550</v>
      </c>
      <c r="R672" s="2"/>
      <c r="U672" s="2"/>
    </row>
    <row r="673" spans="1:21" ht="11.85" customHeight="1" x14ac:dyDescent="0.2">
      <c r="D673" s="2"/>
      <c r="F673" s="2"/>
      <c r="H673" s="2"/>
      <c r="J673" s="2"/>
      <c r="L673" s="2"/>
      <c r="N673" s="2"/>
      <c r="P673" s="2"/>
    </row>
    <row r="674" spans="1:21" ht="11.85" customHeight="1" x14ac:dyDescent="0.2">
      <c r="A674" s="3" t="s">
        <v>423</v>
      </c>
      <c r="C674" s="2">
        <v>0</v>
      </c>
      <c r="D674" s="2"/>
      <c r="E674" s="2">
        <v>0</v>
      </c>
      <c r="F674" s="2"/>
      <c r="G674" s="2">
        <v>0</v>
      </c>
      <c r="H674" s="2"/>
      <c r="I674" s="2">
        <v>0</v>
      </c>
      <c r="J674" s="2"/>
      <c r="K674" s="4">
        <v>0</v>
      </c>
      <c r="L674" s="2"/>
      <c r="M674" s="4">
        <v>0</v>
      </c>
      <c r="N674" s="2"/>
      <c r="O674" s="4">
        <v>0</v>
      </c>
      <c r="P674" s="2"/>
      <c r="Q674" s="4">
        <f>M674+O674</f>
        <v>0</v>
      </c>
      <c r="T674" s="13"/>
    </row>
    <row r="675" spans="1:21" ht="11.85" customHeight="1" x14ac:dyDescent="0.2">
      <c r="A675" s="3" t="s">
        <v>424</v>
      </c>
      <c r="C675" s="14">
        <v>14929.39</v>
      </c>
      <c r="D675" s="2"/>
      <c r="E675" s="14">
        <v>12459</v>
      </c>
      <c r="F675" s="2"/>
      <c r="G675" s="14">
        <v>25175</v>
      </c>
      <c r="H675" s="2"/>
      <c r="I675" s="14">
        <v>46000</v>
      </c>
      <c r="J675" s="2"/>
      <c r="K675" s="15">
        <v>55700</v>
      </c>
      <c r="L675" s="2"/>
      <c r="M675" s="15">
        <v>72000</v>
      </c>
      <c r="N675" s="2"/>
      <c r="O675" s="15">
        <v>0</v>
      </c>
      <c r="P675" s="2"/>
      <c r="Q675" s="15">
        <f>M675+O675</f>
        <v>72000</v>
      </c>
      <c r="T675" s="13"/>
    </row>
    <row r="676" spans="1:21" ht="11.85" customHeight="1" x14ac:dyDescent="0.2">
      <c r="A676" s="3" t="s">
        <v>325</v>
      </c>
      <c r="C676" s="2">
        <f>SUM(C674:C675)</f>
        <v>14929.39</v>
      </c>
      <c r="D676" s="2"/>
      <c r="E676" s="2">
        <f>SUM(E674:E675)</f>
        <v>12459</v>
      </c>
      <c r="F676" s="2"/>
      <c r="G676" s="2">
        <f>SUM(G674:G675)</f>
        <v>25175</v>
      </c>
      <c r="H676" s="2"/>
      <c r="I676" s="2">
        <f>SUM(I674:I675)</f>
        <v>46000</v>
      </c>
      <c r="J676" s="2"/>
      <c r="K676" s="4">
        <f>SUM(K674:K675)</f>
        <v>55700</v>
      </c>
      <c r="L676" s="2"/>
      <c r="M676" s="4">
        <f>SUM(M674:M675)</f>
        <v>72000</v>
      </c>
      <c r="N676" s="2"/>
      <c r="O676" s="4">
        <f>SUM(O674:O675)</f>
        <v>0</v>
      </c>
      <c r="P676" s="2"/>
      <c r="Q676" s="4">
        <f>SUM(Q674:Q675)</f>
        <v>72000</v>
      </c>
    </row>
    <row r="677" spans="1:21" ht="11.85" customHeight="1" x14ac:dyDescent="0.2">
      <c r="D677" s="2"/>
      <c r="F677" s="2"/>
      <c r="H677" s="2"/>
      <c r="J677" s="2"/>
      <c r="L677" s="2"/>
      <c r="N677" s="2"/>
      <c r="P677" s="2"/>
    </row>
    <row r="678" spans="1:21" ht="11.85" customHeight="1" x14ac:dyDescent="0.2">
      <c r="A678" s="12" t="s">
        <v>326</v>
      </c>
      <c r="D678" s="2"/>
      <c r="F678" s="2"/>
      <c r="H678" s="2"/>
      <c r="J678" s="2"/>
      <c r="L678" s="2"/>
      <c r="N678" s="2"/>
      <c r="P678" s="2"/>
    </row>
    <row r="679" spans="1:21" ht="11.85" customHeight="1" x14ac:dyDescent="0.2">
      <c r="A679" s="3" t="s">
        <v>425</v>
      </c>
      <c r="C679" s="14">
        <v>0</v>
      </c>
      <c r="D679" s="2"/>
      <c r="E679" s="14">
        <v>0</v>
      </c>
      <c r="F679" s="2"/>
      <c r="G679" s="14">
        <v>0</v>
      </c>
      <c r="H679" s="2"/>
      <c r="I679" s="14">
        <v>0</v>
      </c>
      <c r="J679" s="2"/>
      <c r="K679" s="15">
        <v>0</v>
      </c>
      <c r="L679" s="2"/>
      <c r="M679" s="15">
        <v>0</v>
      </c>
      <c r="N679" s="2"/>
      <c r="O679" s="15">
        <v>0</v>
      </c>
      <c r="P679" s="2"/>
      <c r="Q679" s="15">
        <f>M679+O679</f>
        <v>0</v>
      </c>
      <c r="T679" s="13"/>
    </row>
    <row r="680" spans="1:21" ht="11.85" customHeight="1" x14ac:dyDescent="0.2">
      <c r="A680" s="3" t="s">
        <v>330</v>
      </c>
      <c r="C680" s="2">
        <f>SUM(C679)</f>
        <v>0</v>
      </c>
      <c r="D680" s="2"/>
      <c r="E680" s="2">
        <f>SUM(E679)</f>
        <v>0</v>
      </c>
      <c r="F680" s="2"/>
      <c r="G680" s="2">
        <f>SUM(G679)</f>
        <v>0</v>
      </c>
      <c r="H680" s="2"/>
      <c r="I680" s="2">
        <f>SUM(I679)</f>
        <v>0</v>
      </c>
      <c r="J680" s="2"/>
      <c r="K680" s="4">
        <f>SUM(K679)</f>
        <v>0</v>
      </c>
      <c r="L680" s="2"/>
      <c r="M680" s="4">
        <f>SUM(M679)</f>
        <v>0</v>
      </c>
      <c r="N680" s="2"/>
      <c r="O680" s="4">
        <f>SUM(O679)</f>
        <v>0</v>
      </c>
      <c r="P680" s="2"/>
      <c r="Q680" s="4">
        <f>SUM(Q679)</f>
        <v>0</v>
      </c>
    </row>
    <row r="681" spans="1:21" ht="11.85" customHeight="1" x14ac:dyDescent="0.2">
      <c r="A681" s="3" t="s">
        <v>426</v>
      </c>
      <c r="C681" s="2">
        <f>C637+C651+C672+C676+C680</f>
        <v>397251.21</v>
      </c>
      <c r="D681" s="2"/>
      <c r="E681" s="2">
        <f>E637+E651+E672+E676+E680</f>
        <v>418441.43999999994</v>
      </c>
      <c r="F681" s="2"/>
      <c r="G681" s="2">
        <f>G637+G651+G672+G676+G680</f>
        <v>464719.93</v>
      </c>
      <c r="H681" s="2"/>
      <c r="I681" s="2">
        <f>I637+I651+I672+I676+I680</f>
        <v>551939</v>
      </c>
      <c r="J681" s="2"/>
      <c r="K681" s="4">
        <f>K637+K651+K672+K676+K680</f>
        <v>551939</v>
      </c>
      <c r="L681" s="2"/>
      <c r="M681" s="4">
        <f>M637+M651+M672+M676+M680</f>
        <v>629309</v>
      </c>
      <c r="N681" s="2"/>
      <c r="O681" s="4">
        <f>O637+O651+O672+O676+O680</f>
        <v>44200</v>
      </c>
      <c r="P681" s="2"/>
      <c r="Q681" s="4">
        <f>Q637+Q651+Q672+Q676+Q680</f>
        <v>673509</v>
      </c>
      <c r="T681" s="13"/>
      <c r="U681" s="2"/>
    </row>
    <row r="682" spans="1:21" ht="11.85" customHeight="1" x14ac:dyDescent="0.2">
      <c r="A682" s="1"/>
      <c r="B682" s="1"/>
      <c r="E682" s="2" t="str">
        <f>$E$1</f>
        <v>CITY OF BRADY</v>
      </c>
    </row>
    <row r="683" spans="1:21" ht="11.85" customHeight="1" x14ac:dyDescent="0.2">
      <c r="E683" s="2" t="str">
        <f>$E$2</f>
        <v>BUDGET REPORT</v>
      </c>
    </row>
    <row r="684" spans="1:21" ht="11.85" customHeight="1" x14ac:dyDescent="0.2">
      <c r="E684" s="2" t="str">
        <f>$E$3</f>
        <v>FISCAL YEAR 2022 - 2023</v>
      </c>
    </row>
    <row r="685" spans="1:21" ht="11.85" customHeight="1" x14ac:dyDescent="0.2"/>
    <row r="686" spans="1:21" ht="11.85" customHeight="1" x14ac:dyDescent="0.2">
      <c r="A686" s="3" t="s">
        <v>3</v>
      </c>
    </row>
    <row r="687" spans="1:21" ht="11.85" customHeight="1" x14ac:dyDescent="0.2">
      <c r="A687" s="3" t="s">
        <v>427</v>
      </c>
    </row>
    <row r="688" spans="1:21" ht="11.85" customHeight="1" x14ac:dyDescent="0.2">
      <c r="I688" s="49" t="str">
        <f>$I$6</f>
        <v>(----- 2021-2022 ------)</v>
      </c>
      <c r="J688" s="49"/>
      <c r="K688" s="49"/>
      <c r="L688" s="6"/>
      <c r="M688" s="49" t="str">
        <f>$M$6</f>
        <v>2022-2023</v>
      </c>
      <c r="N688" s="49"/>
      <c r="O688" s="49"/>
      <c r="P688" s="49"/>
      <c r="Q688" s="49"/>
    </row>
    <row r="689" spans="1:21" ht="11.85" customHeight="1" x14ac:dyDescent="0.2">
      <c r="C689" s="7" t="str">
        <f>$C$7</f>
        <v>2018-2019</v>
      </c>
      <c r="D689" s="6"/>
      <c r="E689" s="7" t="str">
        <f>$E$7</f>
        <v>2019-2020</v>
      </c>
      <c r="F689" s="6"/>
      <c r="G689" s="7" t="str">
        <f>$G$7</f>
        <v>2020-2021</v>
      </c>
      <c r="H689" s="6"/>
      <c r="I689" s="7" t="s">
        <v>9</v>
      </c>
      <c r="J689" s="6"/>
      <c r="K689" s="8" t="str">
        <f>+$K$7</f>
        <v>PROJECTED</v>
      </c>
      <c r="L689" s="6"/>
      <c r="M689" s="8" t="str">
        <f>$M$7</f>
        <v>2022-2023</v>
      </c>
      <c r="N689" s="6"/>
      <c r="O689" s="8" t="str">
        <f>$O$7</f>
        <v>2022-2023</v>
      </c>
      <c r="P689" s="6"/>
      <c r="Q689" s="8" t="str">
        <f>$Q$7</f>
        <v xml:space="preserve">APPROVED </v>
      </c>
    </row>
    <row r="690" spans="1:21" ht="11.85" customHeight="1" x14ac:dyDescent="0.2">
      <c r="A690" s="9" t="s">
        <v>268</v>
      </c>
      <c r="C690" s="10" t="s">
        <v>12</v>
      </c>
      <c r="D690" s="6"/>
      <c r="E690" s="10" t="s">
        <v>12</v>
      </c>
      <c r="F690" s="6"/>
      <c r="G690" s="10" t="s">
        <v>12</v>
      </c>
      <c r="H690" s="6"/>
      <c r="I690" s="10" t="s">
        <v>13</v>
      </c>
      <c r="J690" s="6"/>
      <c r="K690" s="11" t="s">
        <v>13</v>
      </c>
      <c r="L690" s="6"/>
      <c r="M690" s="11" t="str">
        <f>$M$8</f>
        <v>BASE</v>
      </c>
      <c r="N690" s="6"/>
      <c r="O690" s="11" t="str">
        <f>$O$8</f>
        <v>SUPPLEMENTAL</v>
      </c>
      <c r="P690" s="6"/>
      <c r="Q690" s="11" t="str">
        <f>$Q$8</f>
        <v>BUDGET</v>
      </c>
    </row>
    <row r="691" spans="1:21" ht="11.85" customHeight="1" x14ac:dyDescent="0.2"/>
    <row r="692" spans="1:21" ht="11.45" customHeight="1" x14ac:dyDescent="0.2">
      <c r="A692" s="12" t="s">
        <v>269</v>
      </c>
    </row>
    <row r="693" spans="1:21" ht="11.85" customHeight="1" x14ac:dyDescent="0.2">
      <c r="A693" s="3" t="s">
        <v>428</v>
      </c>
      <c r="C693" s="2">
        <v>3270</v>
      </c>
      <c r="D693" s="2"/>
      <c r="E693" s="2">
        <v>3120</v>
      </c>
      <c r="F693" s="2"/>
      <c r="G693" s="2">
        <v>3170</v>
      </c>
      <c r="H693" s="2"/>
      <c r="I693" s="2">
        <v>3120</v>
      </c>
      <c r="J693" s="2"/>
      <c r="K693" s="4">
        <v>3120</v>
      </c>
      <c r="L693" s="2"/>
      <c r="M693" s="4">
        <v>3120</v>
      </c>
      <c r="N693" s="2"/>
      <c r="O693" s="4">
        <v>0</v>
      </c>
      <c r="P693" s="2"/>
      <c r="Q693" s="4">
        <f t="shared" ref="Q693:Q698" si="26">M693+O693</f>
        <v>3120</v>
      </c>
      <c r="T693" s="13"/>
    </row>
    <row r="694" spans="1:21" ht="11.85" customHeight="1" x14ac:dyDescent="0.2">
      <c r="A694" s="3" t="s">
        <v>429</v>
      </c>
      <c r="C694" s="2">
        <v>0</v>
      </c>
      <c r="D694" s="2"/>
      <c r="E694" s="2">
        <v>0</v>
      </c>
      <c r="F694" s="2"/>
      <c r="G694" s="2">
        <v>0</v>
      </c>
      <c r="H694" s="2"/>
      <c r="I694" s="2">
        <v>0</v>
      </c>
      <c r="J694" s="2"/>
      <c r="K694" s="4">
        <v>0</v>
      </c>
      <c r="L694" s="2"/>
      <c r="M694" s="4">
        <v>0</v>
      </c>
      <c r="N694" s="2"/>
      <c r="O694" s="4">
        <v>0</v>
      </c>
      <c r="P694" s="2"/>
      <c r="Q694" s="4">
        <f t="shared" si="26"/>
        <v>0</v>
      </c>
      <c r="T694" s="13"/>
    </row>
    <row r="695" spans="1:21" ht="11.85" customHeight="1" x14ac:dyDescent="0.2">
      <c r="A695" s="3" t="s">
        <v>430</v>
      </c>
      <c r="C695" s="2">
        <v>0</v>
      </c>
      <c r="D695" s="2"/>
      <c r="E695" s="2">
        <v>0</v>
      </c>
      <c r="F695" s="2"/>
      <c r="G695" s="2">
        <f>6.38+0.03</f>
        <v>6.41</v>
      </c>
      <c r="H695" s="2"/>
      <c r="I695" s="2">
        <v>0</v>
      </c>
      <c r="J695" s="2"/>
      <c r="K695" s="4">
        <v>0</v>
      </c>
      <c r="L695" s="2"/>
      <c r="M695" s="4">
        <v>0</v>
      </c>
      <c r="N695" s="2"/>
      <c r="O695" s="4">
        <v>0</v>
      </c>
      <c r="P695" s="2"/>
      <c r="Q695" s="4">
        <f t="shared" si="26"/>
        <v>0</v>
      </c>
      <c r="T695" s="13"/>
    </row>
    <row r="696" spans="1:21" ht="11.85" customHeight="1" x14ac:dyDescent="0.2">
      <c r="A696" s="3" t="s">
        <v>431</v>
      </c>
      <c r="C696" s="2">
        <v>6.67</v>
      </c>
      <c r="D696" s="2"/>
      <c r="E696" s="2">
        <v>6.86</v>
      </c>
      <c r="F696" s="2"/>
      <c r="G696" s="2">
        <v>6.71</v>
      </c>
      <c r="H696" s="2"/>
      <c r="I696" s="2">
        <v>7</v>
      </c>
      <c r="J696" s="2"/>
      <c r="K696" s="4">
        <v>7</v>
      </c>
      <c r="L696" s="2"/>
      <c r="M696" s="4">
        <v>8</v>
      </c>
      <c r="N696" s="2"/>
      <c r="O696" s="4">
        <v>0</v>
      </c>
      <c r="P696" s="2"/>
      <c r="Q696" s="4">
        <f t="shared" si="26"/>
        <v>8</v>
      </c>
      <c r="T696" s="13"/>
    </row>
    <row r="697" spans="1:21" ht="11.85" customHeight="1" x14ac:dyDescent="0.2">
      <c r="A697" s="3" t="s">
        <v>432</v>
      </c>
      <c r="C697" s="2">
        <v>0</v>
      </c>
      <c r="D697" s="2"/>
      <c r="E697" s="2">
        <v>0</v>
      </c>
      <c r="F697" s="2"/>
      <c r="G697" s="2">
        <v>0</v>
      </c>
      <c r="H697" s="2"/>
      <c r="I697" s="2">
        <v>0</v>
      </c>
      <c r="J697" s="2"/>
      <c r="K697" s="4">
        <v>0</v>
      </c>
      <c r="L697" s="2"/>
      <c r="M697" s="4">
        <v>0</v>
      </c>
      <c r="N697" s="2"/>
      <c r="O697" s="4">
        <v>0</v>
      </c>
      <c r="P697" s="2"/>
      <c r="Q697" s="4">
        <f t="shared" si="26"/>
        <v>0</v>
      </c>
      <c r="T697" s="13"/>
    </row>
    <row r="698" spans="1:21" ht="11.85" customHeight="1" x14ac:dyDescent="0.2">
      <c r="A698" s="3" t="s">
        <v>433</v>
      </c>
      <c r="C698" s="14">
        <v>250.4</v>
      </c>
      <c r="D698" s="2"/>
      <c r="E698" s="14">
        <v>238.92</v>
      </c>
      <c r="F698" s="2"/>
      <c r="G698" s="14">
        <v>247.59</v>
      </c>
      <c r="H698" s="2"/>
      <c r="I698" s="14">
        <v>243</v>
      </c>
      <c r="J698" s="2"/>
      <c r="K698" s="15">
        <v>243</v>
      </c>
      <c r="L698" s="2"/>
      <c r="M698" s="15">
        <v>243</v>
      </c>
      <c r="N698" s="2"/>
      <c r="O698" s="15">
        <v>0</v>
      </c>
      <c r="P698" s="2"/>
      <c r="Q698" s="15">
        <f t="shared" si="26"/>
        <v>243</v>
      </c>
      <c r="T698" s="13"/>
      <c r="U698" s="2"/>
    </row>
    <row r="699" spans="1:21" ht="11.85" customHeight="1" x14ac:dyDescent="0.2">
      <c r="A699" s="3" t="s">
        <v>280</v>
      </c>
      <c r="C699" s="2">
        <f>SUM(C693:C698)</f>
        <v>3527.07</v>
      </c>
      <c r="D699" s="2"/>
      <c r="E699" s="2">
        <f>SUM(E693:E698)</f>
        <v>3365.78</v>
      </c>
      <c r="F699" s="2"/>
      <c r="G699" s="2">
        <f>SUM(G693:G698)</f>
        <v>3430.71</v>
      </c>
      <c r="H699" s="2"/>
      <c r="I699" s="2">
        <f>SUM(I693:I698)</f>
        <v>3370</v>
      </c>
      <c r="J699" s="2"/>
      <c r="K699" s="4">
        <f>SUM(K693:K698)</f>
        <v>3370</v>
      </c>
      <c r="L699" s="2"/>
      <c r="M699" s="4">
        <f>SUM(M693:M698)</f>
        <v>3371</v>
      </c>
      <c r="N699" s="2"/>
      <c r="O699" s="4">
        <f>SUM(O693:O698)</f>
        <v>0</v>
      </c>
      <c r="P699" s="2"/>
      <c r="Q699" s="4">
        <f>SUM(Q693:Q698)</f>
        <v>3371</v>
      </c>
    </row>
    <row r="700" spans="1:21" ht="11.85" customHeight="1" x14ac:dyDescent="0.2"/>
    <row r="701" spans="1:21" ht="11.85" customHeight="1" x14ac:dyDescent="0.2">
      <c r="A701" s="12" t="s">
        <v>281</v>
      </c>
    </row>
    <row r="702" spans="1:21" ht="11.85" customHeight="1" x14ac:dyDescent="0.2">
      <c r="A702" s="3" t="s">
        <v>434</v>
      </c>
      <c r="C702" s="2">
        <v>1663</v>
      </c>
      <c r="D702" s="2"/>
      <c r="E702" s="2">
        <v>1759.4</v>
      </c>
      <c r="F702" s="2"/>
      <c r="G702" s="2">
        <v>1759.4</v>
      </c>
      <c r="H702" s="2"/>
      <c r="I702" s="2">
        <v>1800</v>
      </c>
      <c r="J702" s="2"/>
      <c r="K702" s="4">
        <v>1800</v>
      </c>
      <c r="L702" s="2"/>
      <c r="M702" s="4">
        <v>1800</v>
      </c>
      <c r="N702" s="2"/>
      <c r="O702" s="4">
        <v>0</v>
      </c>
      <c r="P702" s="2"/>
      <c r="Q702" s="4">
        <f t="shared" ref="Q702:Q709" si="27">M702+O702</f>
        <v>1800</v>
      </c>
      <c r="T702" s="13"/>
    </row>
    <row r="703" spans="1:21" ht="11.85" hidden="1" customHeight="1" x14ac:dyDescent="0.2">
      <c r="A703" s="3" t="s">
        <v>435</v>
      </c>
      <c r="C703" s="2">
        <v>0</v>
      </c>
      <c r="D703" s="2"/>
      <c r="E703" s="2">
        <v>0</v>
      </c>
      <c r="F703" s="2"/>
      <c r="G703" s="2">
        <v>0</v>
      </c>
      <c r="H703" s="2"/>
      <c r="I703" s="2">
        <v>0</v>
      </c>
      <c r="J703" s="2"/>
      <c r="K703" s="4">
        <v>0</v>
      </c>
      <c r="L703" s="2"/>
      <c r="M703" s="4">
        <v>0</v>
      </c>
      <c r="N703" s="2"/>
      <c r="O703" s="4">
        <v>0</v>
      </c>
      <c r="P703" s="2"/>
      <c r="Q703" s="4">
        <f t="shared" si="27"/>
        <v>0</v>
      </c>
      <c r="T703" s="13"/>
    </row>
    <row r="704" spans="1:21" ht="11.85" hidden="1" customHeight="1" x14ac:dyDescent="0.2">
      <c r="A704" s="3" t="s">
        <v>436</v>
      </c>
      <c r="C704" s="2">
        <v>0</v>
      </c>
      <c r="D704" s="2"/>
      <c r="E704" s="2">
        <v>0</v>
      </c>
      <c r="F704" s="2"/>
      <c r="G704" s="2">
        <v>0</v>
      </c>
      <c r="H704" s="2"/>
      <c r="I704" s="2">
        <v>0</v>
      </c>
      <c r="J704" s="2"/>
      <c r="K704" s="4">
        <v>0</v>
      </c>
      <c r="L704" s="2"/>
      <c r="M704" s="4">
        <v>0</v>
      </c>
      <c r="N704" s="2"/>
      <c r="O704" s="4">
        <v>0</v>
      </c>
      <c r="P704" s="2"/>
      <c r="Q704" s="4">
        <f t="shared" si="27"/>
        <v>0</v>
      </c>
      <c r="T704" s="13"/>
    </row>
    <row r="705" spans="1:20" ht="11.85" hidden="1" customHeight="1" x14ac:dyDescent="0.2">
      <c r="A705" s="3" t="s">
        <v>437</v>
      </c>
      <c r="C705" s="2">
        <v>0</v>
      </c>
      <c r="D705" s="2"/>
      <c r="E705" s="2">
        <v>0</v>
      </c>
      <c r="F705" s="2"/>
      <c r="G705" s="2">
        <v>0</v>
      </c>
      <c r="H705" s="2"/>
      <c r="I705" s="2">
        <v>0</v>
      </c>
      <c r="J705" s="2"/>
      <c r="K705" s="4">
        <v>0</v>
      </c>
      <c r="L705" s="2"/>
      <c r="M705" s="4">
        <v>0</v>
      </c>
      <c r="N705" s="2"/>
      <c r="O705" s="4">
        <v>0</v>
      </c>
      <c r="P705" s="2"/>
      <c r="Q705" s="4">
        <f t="shared" si="27"/>
        <v>0</v>
      </c>
      <c r="T705" s="13"/>
    </row>
    <row r="706" spans="1:20" ht="11.85" hidden="1" customHeight="1" x14ac:dyDescent="0.2">
      <c r="A706" s="3" t="s">
        <v>438</v>
      </c>
      <c r="C706" s="2">
        <v>0</v>
      </c>
      <c r="D706" s="2"/>
      <c r="E706" s="2">
        <v>0</v>
      </c>
      <c r="F706" s="2"/>
      <c r="G706" s="2">
        <v>0</v>
      </c>
      <c r="H706" s="2"/>
      <c r="I706" s="2">
        <v>0</v>
      </c>
      <c r="J706" s="2"/>
      <c r="K706" s="4">
        <v>0</v>
      </c>
      <c r="L706" s="2"/>
      <c r="M706" s="4">
        <v>0</v>
      </c>
      <c r="N706" s="2"/>
      <c r="O706" s="4">
        <v>0</v>
      </c>
      <c r="P706" s="2"/>
      <c r="Q706" s="4">
        <f t="shared" si="27"/>
        <v>0</v>
      </c>
      <c r="T706" s="13"/>
    </row>
    <row r="707" spans="1:20" ht="11.85" customHeight="1" x14ac:dyDescent="0.2">
      <c r="A707" s="3" t="s">
        <v>439</v>
      </c>
      <c r="C707" s="2">
        <v>44635.57</v>
      </c>
      <c r="D707" s="2"/>
      <c r="E707" s="2">
        <v>20680.89</v>
      </c>
      <c r="F707" s="2"/>
      <c r="G707" s="2">
        <v>12109.32</v>
      </c>
      <c r="H707" s="2"/>
      <c r="I707" s="2">
        <v>31200</v>
      </c>
      <c r="J707" s="2"/>
      <c r="K707" s="4">
        <v>10000</v>
      </c>
      <c r="L707" s="2"/>
      <c r="M707" s="4">
        <v>20000</v>
      </c>
      <c r="N707" s="2"/>
      <c r="O707" s="4">
        <v>0</v>
      </c>
      <c r="P707" s="2"/>
      <c r="Q707" s="4">
        <f t="shared" si="27"/>
        <v>20000</v>
      </c>
      <c r="T707" s="13"/>
    </row>
    <row r="708" spans="1:20" ht="11.85" customHeight="1" x14ac:dyDescent="0.2">
      <c r="A708" s="3" t="s">
        <v>440</v>
      </c>
      <c r="C708" s="2">
        <v>0</v>
      </c>
      <c r="D708" s="2"/>
      <c r="E708" s="2">
        <v>0</v>
      </c>
      <c r="F708" s="2"/>
      <c r="G708" s="2">
        <v>557.79999999999995</v>
      </c>
      <c r="H708" s="2"/>
      <c r="I708" s="2">
        <v>550</v>
      </c>
      <c r="J708" s="2"/>
      <c r="K708" s="4">
        <v>700</v>
      </c>
      <c r="L708" s="2"/>
      <c r="M708" s="4">
        <v>550</v>
      </c>
      <c r="N708" s="2"/>
      <c r="O708" s="4">
        <v>0</v>
      </c>
      <c r="P708" s="2"/>
      <c r="Q708" s="4">
        <f t="shared" si="27"/>
        <v>550</v>
      </c>
      <c r="T708" s="13"/>
    </row>
    <row r="709" spans="1:20" ht="11.85" customHeight="1" x14ac:dyDescent="0.2">
      <c r="A709" s="3" t="s">
        <v>441</v>
      </c>
      <c r="C709" s="14">
        <v>0</v>
      </c>
      <c r="D709" s="2"/>
      <c r="E709" s="14">
        <v>0</v>
      </c>
      <c r="F709" s="2"/>
      <c r="G709" s="14">
        <v>0</v>
      </c>
      <c r="H709" s="2"/>
      <c r="I709" s="14">
        <v>0</v>
      </c>
      <c r="J709" s="2"/>
      <c r="K709" s="15">
        <v>3200</v>
      </c>
      <c r="L709" s="2"/>
      <c r="M709" s="15">
        <v>0</v>
      </c>
      <c r="N709" s="2"/>
      <c r="O709" s="15">
        <v>0</v>
      </c>
      <c r="P709" s="2"/>
      <c r="Q709" s="15">
        <f t="shared" si="27"/>
        <v>0</v>
      </c>
      <c r="T709" s="13"/>
    </row>
    <row r="710" spans="1:20" ht="11.85" customHeight="1" x14ac:dyDescent="0.2">
      <c r="A710" s="3" t="s">
        <v>299</v>
      </c>
      <c r="C710" s="2">
        <f>SUM(C702:C709)</f>
        <v>46298.57</v>
      </c>
      <c r="D710" s="2"/>
      <c r="E710" s="2">
        <f>SUM(E702:E709)</f>
        <v>22440.29</v>
      </c>
      <c r="F710" s="2"/>
      <c r="G710" s="2">
        <f>SUM(G702:G709)</f>
        <v>14426.519999999999</v>
      </c>
      <c r="H710" s="2"/>
      <c r="I710" s="2">
        <f>SUM(I702:I709)</f>
        <v>33550</v>
      </c>
      <c r="J710" s="2"/>
      <c r="K710" s="4">
        <f>SUM(K702:K709)</f>
        <v>15700</v>
      </c>
      <c r="L710" s="2"/>
      <c r="M710" s="4">
        <f>SUM(M702:M709)</f>
        <v>22350</v>
      </c>
      <c r="N710" s="2"/>
      <c r="O710" s="4">
        <f>SUM(O702:O709)</f>
        <v>0</v>
      </c>
      <c r="P710" s="2"/>
      <c r="Q710" s="4">
        <f>SUM(Q702:Q709)</f>
        <v>22350</v>
      </c>
      <c r="T710" s="17"/>
    </row>
    <row r="711" spans="1:20" ht="11.85" customHeight="1" x14ac:dyDescent="0.2">
      <c r="D711" s="2"/>
      <c r="F711" s="2"/>
      <c r="H711" s="2"/>
      <c r="J711" s="2"/>
      <c r="L711" s="2"/>
      <c r="N711" s="2"/>
      <c r="P711" s="2"/>
    </row>
    <row r="712" spans="1:20" ht="11.85" customHeight="1" x14ac:dyDescent="0.2">
      <c r="A712" s="12" t="s">
        <v>300</v>
      </c>
      <c r="D712" s="2"/>
      <c r="F712" s="2"/>
      <c r="H712" s="2"/>
      <c r="J712" s="2"/>
      <c r="L712" s="2"/>
      <c r="N712" s="2"/>
      <c r="P712" s="2"/>
    </row>
    <row r="713" spans="1:20" ht="11.85" customHeight="1" x14ac:dyDescent="0.2">
      <c r="A713" s="3" t="s">
        <v>442</v>
      </c>
      <c r="C713" s="2">
        <v>3801.97</v>
      </c>
      <c r="D713" s="2"/>
      <c r="E713" s="2">
        <v>2596.36</v>
      </c>
      <c r="F713" s="2"/>
      <c r="G713" s="2">
        <v>3650.98</v>
      </c>
      <c r="H713" s="2"/>
      <c r="I713" s="2">
        <v>4000</v>
      </c>
      <c r="J713" s="2"/>
      <c r="K713" s="4">
        <v>4000</v>
      </c>
      <c r="L713" s="2"/>
      <c r="M713" s="4">
        <v>4000</v>
      </c>
      <c r="N713" s="2"/>
      <c r="O713" s="4">
        <v>0</v>
      </c>
      <c r="P713" s="2"/>
      <c r="Q713" s="4">
        <f t="shared" ref="Q713:Q719" si="28">M713+O713</f>
        <v>4000</v>
      </c>
      <c r="T713" s="13"/>
    </row>
    <row r="714" spans="1:20" ht="11.85" customHeight="1" x14ac:dyDescent="0.2">
      <c r="A714" s="3" t="s">
        <v>443</v>
      </c>
      <c r="C714" s="2">
        <v>1220</v>
      </c>
      <c r="D714" s="2"/>
      <c r="E714" s="2">
        <v>491.84</v>
      </c>
      <c r="F714" s="2"/>
      <c r="G714" s="2">
        <v>125</v>
      </c>
      <c r="H714" s="2"/>
      <c r="I714" s="2">
        <v>3000</v>
      </c>
      <c r="J714" s="2"/>
      <c r="K714" s="4">
        <v>2850</v>
      </c>
      <c r="L714" s="2"/>
      <c r="M714" s="4">
        <v>3000</v>
      </c>
      <c r="N714" s="2"/>
      <c r="O714" s="4">
        <v>0</v>
      </c>
      <c r="P714" s="2"/>
      <c r="Q714" s="4">
        <f t="shared" si="28"/>
        <v>3000</v>
      </c>
      <c r="T714" s="13"/>
    </row>
    <row r="715" spans="1:20" ht="11.85" customHeight="1" x14ac:dyDescent="0.2">
      <c r="A715" s="3" t="s">
        <v>444</v>
      </c>
      <c r="C715" s="2">
        <v>1044.75</v>
      </c>
      <c r="D715" s="2"/>
      <c r="E715" s="2">
        <v>448.56</v>
      </c>
      <c r="F715" s="2"/>
      <c r="G715" s="2">
        <v>415.56</v>
      </c>
      <c r="H715" s="2"/>
      <c r="I715" s="2">
        <v>1500</v>
      </c>
      <c r="J715" s="2"/>
      <c r="K715" s="4">
        <v>1500</v>
      </c>
      <c r="L715" s="2"/>
      <c r="M715" s="4">
        <v>1500</v>
      </c>
      <c r="N715" s="2"/>
      <c r="O715" s="4">
        <v>0</v>
      </c>
      <c r="P715" s="2"/>
      <c r="Q715" s="4">
        <f t="shared" si="28"/>
        <v>1500</v>
      </c>
      <c r="T715" s="13"/>
    </row>
    <row r="716" spans="1:20" ht="11.85" hidden="1" customHeight="1" x14ac:dyDescent="0.2">
      <c r="A716" s="3" t="s">
        <v>445</v>
      </c>
      <c r="C716" s="2">
        <v>0</v>
      </c>
      <c r="D716" s="2"/>
      <c r="E716" s="2">
        <v>0</v>
      </c>
      <c r="F716" s="2"/>
      <c r="G716" s="2">
        <v>0</v>
      </c>
      <c r="H716" s="2"/>
      <c r="I716" s="2">
        <v>0</v>
      </c>
      <c r="J716" s="2"/>
      <c r="L716" s="2"/>
      <c r="N716" s="2"/>
      <c r="O716" s="4">
        <v>0</v>
      </c>
      <c r="P716" s="2"/>
      <c r="Q716" s="4">
        <f t="shared" si="28"/>
        <v>0</v>
      </c>
      <c r="T716" s="13"/>
    </row>
    <row r="717" spans="1:20" ht="11.85" customHeight="1" x14ac:dyDescent="0.2">
      <c r="A717" s="3" t="s">
        <v>446</v>
      </c>
      <c r="C717" s="2">
        <v>488.09</v>
      </c>
      <c r="D717" s="2"/>
      <c r="E717" s="2">
        <v>2160</v>
      </c>
      <c r="F717" s="2"/>
      <c r="G717" s="2">
        <v>2142.11</v>
      </c>
      <c r="H717" s="2"/>
      <c r="I717" s="2">
        <v>2200</v>
      </c>
      <c r="J717" s="2"/>
      <c r="K717" s="4">
        <v>2200</v>
      </c>
      <c r="L717" s="2"/>
      <c r="M717" s="4">
        <v>2200</v>
      </c>
      <c r="N717" s="2"/>
      <c r="O717" s="4">
        <v>0</v>
      </c>
      <c r="P717" s="2"/>
      <c r="Q717" s="4">
        <f t="shared" si="28"/>
        <v>2200</v>
      </c>
      <c r="T717" s="13"/>
    </row>
    <row r="718" spans="1:20" ht="11.85" hidden="1" customHeight="1" x14ac:dyDescent="0.2">
      <c r="A718" s="3" t="s">
        <v>447</v>
      </c>
      <c r="C718" s="2">
        <v>0</v>
      </c>
      <c r="D718" s="2"/>
      <c r="E718" s="2">
        <v>0</v>
      </c>
      <c r="F718" s="2"/>
      <c r="G718" s="2">
        <v>0</v>
      </c>
      <c r="H718" s="2"/>
      <c r="I718" s="2">
        <v>0</v>
      </c>
      <c r="J718" s="2"/>
      <c r="L718" s="2"/>
      <c r="N718" s="2"/>
      <c r="O718" s="4">
        <v>0</v>
      </c>
      <c r="P718" s="2"/>
      <c r="Q718" s="4">
        <f t="shared" si="28"/>
        <v>0</v>
      </c>
      <c r="T718" s="13"/>
    </row>
    <row r="719" spans="1:20" ht="11.85" customHeight="1" x14ac:dyDescent="0.2">
      <c r="A719" s="3" t="s">
        <v>448</v>
      </c>
      <c r="C719" s="14">
        <v>1293.48</v>
      </c>
      <c r="D719" s="2"/>
      <c r="E719" s="14">
        <v>58.5</v>
      </c>
      <c r="F719" s="2"/>
      <c r="G719" s="14">
        <v>4298.3999999999996</v>
      </c>
      <c r="H719" s="2"/>
      <c r="I719" s="14">
        <v>2000</v>
      </c>
      <c r="J719" s="2"/>
      <c r="K719" s="15">
        <v>0</v>
      </c>
      <c r="L719" s="2"/>
      <c r="M719" s="15">
        <v>5500</v>
      </c>
      <c r="N719" s="2"/>
      <c r="O719" s="15">
        <v>0</v>
      </c>
      <c r="P719" s="2"/>
      <c r="Q719" s="15">
        <f t="shared" si="28"/>
        <v>5500</v>
      </c>
      <c r="T719" s="13"/>
    </row>
    <row r="720" spans="1:20" ht="11.85" customHeight="1" x14ac:dyDescent="0.2">
      <c r="A720" s="3" t="s">
        <v>322</v>
      </c>
      <c r="C720" s="2">
        <f>SUM(C713:C719)</f>
        <v>7848.2899999999991</v>
      </c>
      <c r="D720" s="2"/>
      <c r="E720" s="2">
        <f>SUM(E713:E719)</f>
        <v>5755.26</v>
      </c>
      <c r="F720" s="2"/>
      <c r="G720" s="2">
        <f>SUM(G713:G719)</f>
        <v>10632.05</v>
      </c>
      <c r="H720" s="2"/>
      <c r="I720" s="2">
        <f>SUM(I713:I719)</f>
        <v>12700</v>
      </c>
      <c r="J720" s="2"/>
      <c r="K720" s="4">
        <f>SUM(K713:K719)</f>
        <v>10550</v>
      </c>
      <c r="L720" s="2"/>
      <c r="M720" s="4">
        <f>SUM(M713:M719)</f>
        <v>16200</v>
      </c>
      <c r="N720" s="2"/>
      <c r="O720" s="4">
        <f>SUM(O713:O719)</f>
        <v>0</v>
      </c>
      <c r="P720" s="2"/>
      <c r="Q720" s="4">
        <f>SUM(Q713:Q719)</f>
        <v>16200</v>
      </c>
      <c r="T720" s="17"/>
    </row>
    <row r="721" spans="1:20" ht="11.85" customHeight="1" x14ac:dyDescent="0.2">
      <c r="D721" s="2"/>
      <c r="F721" s="2"/>
      <c r="H721" s="2"/>
      <c r="J721" s="2"/>
      <c r="L721" s="2"/>
      <c r="N721" s="2"/>
      <c r="P721" s="2"/>
    </row>
    <row r="722" spans="1:20" ht="11.85" customHeight="1" x14ac:dyDescent="0.2">
      <c r="A722" s="3" t="s">
        <v>449</v>
      </c>
      <c r="C722" s="2">
        <f>C699+C710+C720</f>
        <v>57673.93</v>
      </c>
      <c r="D722" s="2"/>
      <c r="E722" s="2">
        <f>E699+E710+E720</f>
        <v>31561.33</v>
      </c>
      <c r="F722" s="2"/>
      <c r="G722" s="2">
        <f>G699+G710+G720</f>
        <v>28489.279999999999</v>
      </c>
      <c r="H722" s="2"/>
      <c r="I722" s="2">
        <f>I699+I710+I720</f>
        <v>49620</v>
      </c>
      <c r="J722" s="2"/>
      <c r="K722" s="4">
        <f>K699+K710+K720</f>
        <v>29620</v>
      </c>
      <c r="L722" s="2"/>
      <c r="M722" s="4">
        <f>M699+M710+M720</f>
        <v>41921</v>
      </c>
      <c r="N722" s="2"/>
      <c r="O722" s="4">
        <f>O699+O710+O720</f>
        <v>0</v>
      </c>
      <c r="P722" s="2"/>
      <c r="Q722" s="4">
        <f>Q699+Q710+Q720</f>
        <v>41921</v>
      </c>
      <c r="T722" s="13"/>
    </row>
    <row r="723" spans="1:20" ht="11.85" customHeight="1" x14ac:dyDescent="0.2">
      <c r="D723" s="2"/>
      <c r="F723" s="2"/>
      <c r="H723" s="2"/>
      <c r="J723" s="2"/>
      <c r="L723" s="2"/>
      <c r="N723" s="2"/>
      <c r="P723" s="2"/>
    </row>
    <row r="724" spans="1:20" ht="11.85" customHeight="1" x14ac:dyDescent="0.2">
      <c r="D724" s="2"/>
      <c r="F724" s="2"/>
      <c r="H724" s="2"/>
      <c r="J724" s="2"/>
      <c r="L724" s="2"/>
      <c r="N724" s="2"/>
      <c r="P724" s="2"/>
    </row>
    <row r="725" spans="1:20" ht="11.85" customHeight="1" x14ac:dyDescent="0.2">
      <c r="D725" s="2"/>
      <c r="F725" s="2"/>
      <c r="H725" s="2"/>
      <c r="J725" s="2"/>
      <c r="L725" s="2"/>
      <c r="N725" s="2"/>
      <c r="P725" s="2"/>
    </row>
    <row r="726" spans="1:20" ht="11.85" customHeight="1" x14ac:dyDescent="0.2">
      <c r="D726" s="2"/>
      <c r="F726" s="2"/>
      <c r="H726" s="2"/>
      <c r="J726" s="2"/>
      <c r="L726" s="2"/>
      <c r="N726" s="2"/>
      <c r="P726" s="2"/>
    </row>
    <row r="727" spans="1:20" ht="11.85" customHeight="1" x14ac:dyDescent="0.2"/>
    <row r="728" spans="1:20" ht="11.85" customHeight="1" x14ac:dyDescent="0.2"/>
    <row r="729" spans="1:20" ht="11.85" customHeight="1" x14ac:dyDescent="0.2"/>
    <row r="730" spans="1:20" ht="11.85" customHeight="1" x14ac:dyDescent="0.2"/>
    <row r="731" spans="1:20" ht="11.85" customHeight="1" x14ac:dyDescent="0.2"/>
    <row r="732" spans="1:20" ht="11.85" customHeight="1" x14ac:dyDescent="0.2"/>
    <row r="733" spans="1:20" ht="11.85" customHeight="1" x14ac:dyDescent="0.2"/>
    <row r="734" spans="1:20" ht="11.85" customHeight="1" x14ac:dyDescent="0.2"/>
    <row r="735" spans="1:20" ht="11.85" customHeight="1" x14ac:dyDescent="0.2"/>
    <row r="736" spans="1:20" ht="11.85" customHeight="1" x14ac:dyDescent="0.2"/>
    <row r="737" spans="1:17" ht="11.85" customHeight="1" x14ac:dyDescent="0.2"/>
    <row r="738" spans="1:17" ht="11.85" customHeight="1" x14ac:dyDescent="0.2"/>
    <row r="739" spans="1:17" ht="11.85" customHeight="1" x14ac:dyDescent="0.2"/>
    <row r="740" spans="1:17" ht="11.85" customHeight="1" x14ac:dyDescent="0.2"/>
    <row r="741" spans="1:17" ht="11.85" customHeight="1" x14ac:dyDescent="0.2"/>
    <row r="742" spans="1:17" ht="11.85" customHeight="1" x14ac:dyDescent="0.2"/>
    <row r="743" spans="1:17" ht="11.85" customHeight="1" x14ac:dyDescent="0.2"/>
    <row r="744" spans="1:17" ht="11.85" customHeight="1" x14ac:dyDescent="0.2"/>
    <row r="745" spans="1:17" ht="11.85" customHeight="1" x14ac:dyDescent="0.2">
      <c r="A745" s="1"/>
      <c r="B745" s="1"/>
      <c r="E745" s="2" t="str">
        <f>$E$1</f>
        <v>CITY OF BRADY</v>
      </c>
    </row>
    <row r="746" spans="1:17" ht="11.85" customHeight="1" x14ac:dyDescent="0.2">
      <c r="E746" s="2" t="str">
        <f>$E$2</f>
        <v>BUDGET REPORT</v>
      </c>
    </row>
    <row r="747" spans="1:17" ht="11.85" customHeight="1" x14ac:dyDescent="0.2">
      <c r="E747" s="2" t="str">
        <f>$E$3</f>
        <v>FISCAL YEAR 2022 - 2023</v>
      </c>
    </row>
    <row r="748" spans="1:17" ht="11.85" customHeight="1" x14ac:dyDescent="0.2">
      <c r="A748" s="3" t="s">
        <v>3</v>
      </c>
    </row>
    <row r="749" spans="1:17" ht="11.85" customHeight="1" x14ac:dyDescent="0.2">
      <c r="A749" s="3" t="s">
        <v>450</v>
      </c>
    </row>
    <row r="750" spans="1:17" ht="11.85" customHeight="1" x14ac:dyDescent="0.2">
      <c r="C750" s="7"/>
      <c r="I750" s="49" t="str">
        <f>$I$6</f>
        <v>(----- 2021-2022 ------)</v>
      </c>
      <c r="J750" s="49"/>
      <c r="K750" s="49"/>
      <c r="L750" s="6"/>
      <c r="M750" s="49" t="str">
        <f>$M$6</f>
        <v>2022-2023</v>
      </c>
      <c r="N750" s="49"/>
      <c r="O750" s="49"/>
      <c r="P750" s="49"/>
      <c r="Q750" s="49"/>
    </row>
    <row r="751" spans="1:17" ht="11.85" customHeight="1" x14ac:dyDescent="0.2">
      <c r="C751" s="7" t="str">
        <f>$C$7</f>
        <v>2018-2019</v>
      </c>
      <c r="D751" s="6"/>
      <c r="E751" s="7" t="str">
        <f>$E$7</f>
        <v>2019-2020</v>
      </c>
      <c r="F751" s="6"/>
      <c r="G751" s="7" t="str">
        <f>$G$7</f>
        <v>2020-2021</v>
      </c>
      <c r="H751" s="6"/>
      <c r="I751" s="7" t="s">
        <v>9</v>
      </c>
      <c r="J751" s="6"/>
      <c r="K751" s="8" t="str">
        <f>+$K$7</f>
        <v>PROJECTED</v>
      </c>
      <c r="L751" s="6"/>
      <c r="M751" s="8" t="str">
        <f>$M$7</f>
        <v>2022-2023</v>
      </c>
      <c r="N751" s="6"/>
      <c r="O751" s="8" t="str">
        <f>$O$7</f>
        <v>2022-2023</v>
      </c>
      <c r="P751" s="6"/>
      <c r="Q751" s="8" t="str">
        <f>$Q$7</f>
        <v xml:space="preserve">APPROVED </v>
      </c>
    </row>
    <row r="752" spans="1:17" ht="11.85" customHeight="1" x14ac:dyDescent="0.2">
      <c r="A752" s="9" t="s">
        <v>268</v>
      </c>
      <c r="C752" s="10" t="s">
        <v>12</v>
      </c>
      <c r="D752" s="6"/>
      <c r="E752" s="10" t="s">
        <v>12</v>
      </c>
      <c r="F752" s="6"/>
      <c r="G752" s="10" t="s">
        <v>12</v>
      </c>
      <c r="H752" s="6"/>
      <c r="I752" s="10" t="s">
        <v>13</v>
      </c>
      <c r="J752" s="6"/>
      <c r="K752" s="11" t="s">
        <v>13</v>
      </c>
      <c r="L752" s="6"/>
      <c r="M752" s="11" t="str">
        <f>$M$8</f>
        <v>BASE</v>
      </c>
      <c r="N752" s="6"/>
      <c r="O752" s="11" t="str">
        <f>$O$8</f>
        <v>SUPPLEMENTAL</v>
      </c>
      <c r="P752" s="6"/>
      <c r="Q752" s="11" t="str">
        <f>$Q$8</f>
        <v>BUDGET</v>
      </c>
    </row>
    <row r="753" spans="1:21" ht="11.85" customHeight="1" x14ac:dyDescent="0.2"/>
    <row r="754" spans="1:21" ht="11.85" customHeight="1" x14ac:dyDescent="0.2">
      <c r="A754" s="12" t="s">
        <v>269</v>
      </c>
    </row>
    <row r="755" spans="1:21" ht="11.85" customHeight="1" x14ac:dyDescent="0.2">
      <c r="A755" s="3" t="s">
        <v>451</v>
      </c>
      <c r="C755" s="2">
        <v>98364.99</v>
      </c>
      <c r="D755" s="2"/>
      <c r="E755" s="2">
        <v>110815.41</v>
      </c>
      <c r="F755" s="2"/>
      <c r="G755" s="2">
        <v>128618.46</v>
      </c>
      <c r="H755" s="2"/>
      <c r="I755" s="2">
        <v>147517</v>
      </c>
      <c r="J755" s="2"/>
      <c r="K755" s="2">
        <v>147517</v>
      </c>
      <c r="L755" s="2"/>
      <c r="M755" s="4">
        <v>157717</v>
      </c>
      <c r="N755" s="2"/>
      <c r="O755" s="4">
        <v>23000</v>
      </c>
      <c r="P755" s="2"/>
      <c r="Q755" s="4">
        <f t="shared" ref="Q755:Q762" si="29">M755+O755</f>
        <v>180717</v>
      </c>
      <c r="T755" s="13"/>
    </row>
    <row r="756" spans="1:21" ht="11.85" customHeight="1" x14ac:dyDescent="0.2">
      <c r="A756" s="3" t="s">
        <v>452</v>
      </c>
      <c r="C756" s="2">
        <v>185.29</v>
      </c>
      <c r="D756" s="2"/>
      <c r="E756" s="2">
        <v>180</v>
      </c>
      <c r="F756" s="2"/>
      <c r="G756" s="2">
        <v>0</v>
      </c>
      <c r="H756" s="2"/>
      <c r="I756" s="2">
        <v>500</v>
      </c>
      <c r="J756" s="2"/>
      <c r="K756" s="2">
        <v>500</v>
      </c>
      <c r="L756" s="2"/>
      <c r="M756" s="4">
        <v>500</v>
      </c>
      <c r="N756" s="2"/>
      <c r="O756" s="4">
        <v>200</v>
      </c>
      <c r="P756" s="2"/>
      <c r="Q756" s="4">
        <f t="shared" si="29"/>
        <v>700</v>
      </c>
      <c r="T756" s="13"/>
    </row>
    <row r="757" spans="1:21" ht="11.85" customHeight="1" x14ac:dyDescent="0.2">
      <c r="A757" s="3" t="s">
        <v>453</v>
      </c>
      <c r="C757" s="2">
        <v>20</v>
      </c>
      <c r="D757" s="2"/>
      <c r="E757" s="2">
        <v>120</v>
      </c>
      <c r="F757" s="2"/>
      <c r="G757" s="2">
        <v>240</v>
      </c>
      <c r="H757" s="2"/>
      <c r="I757" s="2">
        <v>240</v>
      </c>
      <c r="J757" s="2"/>
      <c r="K757" s="2">
        <v>240</v>
      </c>
      <c r="L757" s="2"/>
      <c r="M757" s="4">
        <v>240</v>
      </c>
      <c r="N757" s="2"/>
      <c r="O757" s="4">
        <v>0</v>
      </c>
      <c r="P757" s="2"/>
      <c r="Q757" s="4">
        <f t="shared" si="29"/>
        <v>240</v>
      </c>
      <c r="T757" s="13"/>
    </row>
    <row r="758" spans="1:21" ht="11.85" customHeight="1" x14ac:dyDescent="0.2">
      <c r="A758" s="3" t="s">
        <v>454</v>
      </c>
      <c r="C758" s="2">
        <v>26895.31</v>
      </c>
      <c r="D758" s="2"/>
      <c r="E758" s="2">
        <v>31475.31</v>
      </c>
      <c r="F758" s="2"/>
      <c r="G758" s="2">
        <v>35081.449999999997</v>
      </c>
      <c r="H758" s="2"/>
      <c r="I758" s="2">
        <v>59158</v>
      </c>
      <c r="J758" s="2"/>
      <c r="K758" s="2">
        <v>59158</v>
      </c>
      <c r="L758" s="2"/>
      <c r="M758" s="4">
        <v>61800</v>
      </c>
      <c r="N758" s="2"/>
      <c r="O758" s="4">
        <v>-13000</v>
      </c>
      <c r="P758" s="2"/>
      <c r="Q758" s="4">
        <f t="shared" si="29"/>
        <v>48800</v>
      </c>
      <c r="T758" s="13"/>
    </row>
    <row r="759" spans="1:21" ht="11.85" customHeight="1" x14ac:dyDescent="0.2">
      <c r="A759" s="3" t="s">
        <v>455</v>
      </c>
      <c r="C759" s="2">
        <v>6595.82</v>
      </c>
      <c r="D759" s="2"/>
      <c r="E759" s="2">
        <v>8080.91</v>
      </c>
      <c r="F759" s="2"/>
      <c r="G759" s="2">
        <v>8948.94</v>
      </c>
      <c r="H759" s="2"/>
      <c r="I759" s="2">
        <v>12718</v>
      </c>
      <c r="J759" s="2"/>
      <c r="K759" s="2">
        <v>12718</v>
      </c>
      <c r="L759" s="2"/>
      <c r="M759" s="4">
        <v>13127</v>
      </c>
      <c r="N759" s="2"/>
      <c r="O759" s="4">
        <f>-2000+2200</f>
        <v>200</v>
      </c>
      <c r="P759" s="2"/>
      <c r="Q759" s="4">
        <f t="shared" si="29"/>
        <v>13327</v>
      </c>
      <c r="T759" s="13"/>
    </row>
    <row r="760" spans="1:21" ht="11.85" customHeight="1" x14ac:dyDescent="0.2">
      <c r="A760" s="3" t="s">
        <v>456</v>
      </c>
      <c r="C760" s="2">
        <v>2464.69</v>
      </c>
      <c r="D760" s="2"/>
      <c r="E760" s="2">
        <v>3154.92</v>
      </c>
      <c r="F760" s="2"/>
      <c r="G760" s="2">
        <v>3146.42</v>
      </c>
      <c r="H760" s="2"/>
      <c r="I760" s="2">
        <v>4365</v>
      </c>
      <c r="J760" s="2"/>
      <c r="K760" s="2">
        <v>4365</v>
      </c>
      <c r="L760" s="2"/>
      <c r="M760" s="4">
        <v>4397</v>
      </c>
      <c r="N760" s="2"/>
      <c r="O760" s="4">
        <v>0</v>
      </c>
      <c r="P760" s="2"/>
      <c r="Q760" s="4">
        <f t="shared" si="29"/>
        <v>4397</v>
      </c>
      <c r="T760" s="13"/>
    </row>
    <row r="761" spans="1:21" ht="11.85" customHeight="1" x14ac:dyDescent="0.2">
      <c r="A761" s="3" t="s">
        <v>457</v>
      </c>
      <c r="C761" s="2">
        <v>251.59</v>
      </c>
      <c r="D761" s="2"/>
      <c r="E761" s="2">
        <v>825.5</v>
      </c>
      <c r="F761" s="2"/>
      <c r="G761" s="2">
        <v>1664.96</v>
      </c>
      <c r="H761" s="2"/>
      <c r="I761" s="2">
        <v>1308</v>
      </c>
      <c r="J761" s="2"/>
      <c r="K761" s="2">
        <v>1308</v>
      </c>
      <c r="L761" s="2"/>
      <c r="M761" s="4">
        <v>819</v>
      </c>
      <c r="N761" s="2"/>
      <c r="O761" s="4">
        <v>0</v>
      </c>
      <c r="P761" s="2"/>
      <c r="Q761" s="4">
        <f t="shared" si="29"/>
        <v>819</v>
      </c>
      <c r="T761" s="13"/>
    </row>
    <row r="762" spans="1:21" ht="11.85" customHeight="1" x14ac:dyDescent="0.2">
      <c r="A762" s="3" t="s">
        <v>458</v>
      </c>
      <c r="C762" s="14">
        <v>7527.89</v>
      </c>
      <c r="D762" s="2"/>
      <c r="E762" s="14">
        <v>8487.65</v>
      </c>
      <c r="F762" s="2"/>
      <c r="G762" s="14">
        <v>9495.44</v>
      </c>
      <c r="H762" s="2"/>
      <c r="I762" s="14">
        <v>13633</v>
      </c>
      <c r="J762" s="2"/>
      <c r="K762" s="14">
        <v>13633</v>
      </c>
      <c r="L762" s="2"/>
      <c r="M762" s="15">
        <v>12341</v>
      </c>
      <c r="N762" s="2"/>
      <c r="O762" s="15">
        <v>2000</v>
      </c>
      <c r="P762" s="2"/>
      <c r="Q762" s="15">
        <f t="shared" si="29"/>
        <v>14341</v>
      </c>
      <c r="T762" s="13"/>
    </row>
    <row r="763" spans="1:21" ht="11.85" customHeight="1" x14ac:dyDescent="0.2">
      <c r="A763" s="3" t="s">
        <v>280</v>
      </c>
      <c r="C763" s="2">
        <f>SUM(C755:C762)</f>
        <v>142305.58000000002</v>
      </c>
      <c r="D763" s="2"/>
      <c r="E763" s="2">
        <f>SUM(E755:E762)</f>
        <v>163139.70000000001</v>
      </c>
      <c r="F763" s="2"/>
      <c r="G763" s="2">
        <f>SUM(G755:G762)</f>
        <v>187195.67</v>
      </c>
      <c r="H763" s="2"/>
      <c r="I763" s="2">
        <f>SUM(I755:I762)</f>
        <v>239439</v>
      </c>
      <c r="J763" s="2"/>
      <c r="K763" s="4">
        <f>SUM(K755:K762)</f>
        <v>239439</v>
      </c>
      <c r="L763" s="2"/>
      <c r="M763" s="4">
        <f>SUM(M755:M762)</f>
        <v>250941</v>
      </c>
      <c r="N763" s="2"/>
      <c r="O763" s="4">
        <f>SUM(O755:O762)</f>
        <v>12400</v>
      </c>
      <c r="P763" s="2"/>
      <c r="Q763" s="4">
        <f>SUM(Q755:Q762)</f>
        <v>263341</v>
      </c>
      <c r="R763" s="2"/>
      <c r="U763" s="2"/>
    </row>
    <row r="764" spans="1:21" ht="11.85" customHeight="1" x14ac:dyDescent="0.2">
      <c r="D764" s="2"/>
      <c r="F764" s="2"/>
      <c r="H764" s="2"/>
      <c r="J764" s="2"/>
      <c r="L764" s="2"/>
      <c r="N764" s="2"/>
      <c r="P764" s="2"/>
    </row>
    <row r="765" spans="1:21" ht="11.85" customHeight="1" x14ac:dyDescent="0.2">
      <c r="A765" s="12" t="s">
        <v>281</v>
      </c>
      <c r="D765" s="2"/>
      <c r="F765" s="2"/>
      <c r="H765" s="2"/>
      <c r="J765" s="2"/>
      <c r="L765" s="2"/>
      <c r="N765" s="2"/>
      <c r="P765" s="2"/>
    </row>
    <row r="766" spans="1:21" ht="11.85" customHeight="1" x14ac:dyDescent="0.2">
      <c r="A766" s="3" t="s">
        <v>459</v>
      </c>
      <c r="C766" s="2">
        <v>0</v>
      </c>
      <c r="D766" s="2"/>
      <c r="E766" s="2">
        <v>0</v>
      </c>
      <c r="F766" s="2"/>
      <c r="G766" s="2">
        <v>0</v>
      </c>
      <c r="H766" s="2"/>
      <c r="I766" s="2">
        <v>0</v>
      </c>
      <c r="J766" s="2"/>
      <c r="K766" s="2">
        <v>0</v>
      </c>
      <c r="L766" s="2"/>
      <c r="M766" s="4">
        <v>0</v>
      </c>
      <c r="N766" s="2"/>
      <c r="O766" s="4">
        <v>0</v>
      </c>
      <c r="P766" s="2"/>
      <c r="Q766" s="4">
        <f t="shared" ref="Q766:Q779" si="30">M766+O766</f>
        <v>0</v>
      </c>
      <c r="T766" s="13"/>
    </row>
    <row r="767" spans="1:21" ht="11.85" customHeight="1" x14ac:dyDescent="0.2">
      <c r="A767" s="3" t="s">
        <v>460</v>
      </c>
      <c r="C767" s="2">
        <v>68844.539999999994</v>
      </c>
      <c r="D767" s="2"/>
      <c r="E767" s="2">
        <v>139919.62</v>
      </c>
      <c r="F767" s="2"/>
      <c r="G767" s="2">
        <v>98326.42</v>
      </c>
      <c r="H767" s="2"/>
      <c r="I767" s="2">
        <v>130000</v>
      </c>
      <c r="J767" s="2"/>
      <c r="K767" s="2">
        <v>130000</v>
      </c>
      <c r="L767" s="2"/>
      <c r="M767" s="4">
        <v>130000</v>
      </c>
      <c r="N767" s="2"/>
      <c r="O767" s="4">
        <v>0</v>
      </c>
      <c r="P767" s="2"/>
      <c r="Q767" s="4">
        <f t="shared" si="30"/>
        <v>130000</v>
      </c>
      <c r="T767" s="13"/>
    </row>
    <row r="768" spans="1:21" ht="11.85" customHeight="1" x14ac:dyDescent="0.2">
      <c r="A768" s="3" t="s">
        <v>461</v>
      </c>
      <c r="C768" s="2">
        <v>900</v>
      </c>
      <c r="D768" s="2"/>
      <c r="E768" s="2">
        <v>0</v>
      </c>
      <c r="F768" s="2"/>
      <c r="G768" s="2">
        <v>0</v>
      </c>
      <c r="H768" s="2"/>
      <c r="I768" s="2">
        <v>0</v>
      </c>
      <c r="J768" s="2"/>
      <c r="K768" s="2">
        <v>0</v>
      </c>
      <c r="L768" s="2"/>
      <c r="M768" s="4">
        <v>0</v>
      </c>
      <c r="N768" s="2"/>
      <c r="O768" s="4">
        <v>0</v>
      </c>
      <c r="P768" s="2"/>
      <c r="Q768" s="4">
        <f t="shared" si="30"/>
        <v>0</v>
      </c>
      <c r="T768" s="13"/>
    </row>
    <row r="769" spans="1:21" ht="11.85" customHeight="1" x14ac:dyDescent="0.2">
      <c r="A769" s="3" t="s">
        <v>462</v>
      </c>
      <c r="C769" s="2">
        <v>0</v>
      </c>
      <c r="D769" s="2"/>
      <c r="E769" s="2">
        <v>0</v>
      </c>
      <c r="F769" s="2"/>
      <c r="G769" s="2">
        <v>0</v>
      </c>
      <c r="H769" s="2"/>
      <c r="I769" s="2">
        <v>0</v>
      </c>
      <c r="J769" s="2"/>
      <c r="K769" s="2">
        <v>0</v>
      </c>
      <c r="L769" s="2"/>
      <c r="M769" s="4">
        <v>0</v>
      </c>
      <c r="N769" s="2"/>
      <c r="O769" s="4">
        <v>0</v>
      </c>
      <c r="P769" s="2"/>
      <c r="Q769" s="4">
        <f t="shared" si="30"/>
        <v>0</v>
      </c>
      <c r="T769" s="13"/>
    </row>
    <row r="770" spans="1:21" ht="11.85" customHeight="1" x14ac:dyDescent="0.2">
      <c r="A770" s="3" t="s">
        <v>463</v>
      </c>
      <c r="C770" s="2">
        <v>1752.26</v>
      </c>
      <c r="D770" s="2"/>
      <c r="E770" s="2">
        <v>1870.6</v>
      </c>
      <c r="F770" s="2"/>
      <c r="G770" s="2">
        <v>2060.41</v>
      </c>
      <c r="H770" s="2"/>
      <c r="I770" s="2">
        <v>2250</v>
      </c>
      <c r="J770" s="2"/>
      <c r="K770" s="2">
        <v>2250</v>
      </c>
      <c r="L770" s="2"/>
      <c r="M770" s="4">
        <v>2600</v>
      </c>
      <c r="N770" s="2"/>
      <c r="O770" s="4">
        <v>0</v>
      </c>
      <c r="P770" s="2"/>
      <c r="Q770" s="4">
        <f t="shared" si="30"/>
        <v>2600</v>
      </c>
      <c r="R770" s="28"/>
      <c r="T770" s="13"/>
    </row>
    <row r="771" spans="1:21" ht="11.85" customHeight="1" x14ac:dyDescent="0.2">
      <c r="A771" s="3" t="s">
        <v>464</v>
      </c>
      <c r="C771" s="2">
        <v>0</v>
      </c>
      <c r="D771" s="2"/>
      <c r="E771" s="2">
        <v>0</v>
      </c>
      <c r="F771" s="2"/>
      <c r="G771" s="2">
        <v>0</v>
      </c>
      <c r="H771" s="2"/>
      <c r="I771" s="2">
        <v>200</v>
      </c>
      <c r="J771" s="2"/>
      <c r="K771" s="2">
        <v>200</v>
      </c>
      <c r="L771" s="2"/>
      <c r="M771" s="4">
        <v>200</v>
      </c>
      <c r="N771" s="2"/>
      <c r="O771" s="4">
        <v>0</v>
      </c>
      <c r="P771" s="2"/>
      <c r="Q771" s="4">
        <f t="shared" si="30"/>
        <v>200</v>
      </c>
      <c r="T771" s="13"/>
    </row>
    <row r="772" spans="1:21" ht="11.85" hidden="1" customHeight="1" x14ac:dyDescent="0.2">
      <c r="A772" s="3" t="s">
        <v>465</v>
      </c>
      <c r="C772" s="2">
        <v>0</v>
      </c>
      <c r="D772" s="2"/>
      <c r="E772" s="2">
        <v>0</v>
      </c>
      <c r="F772" s="2"/>
      <c r="G772" s="2">
        <v>0</v>
      </c>
      <c r="H772" s="2"/>
      <c r="I772" s="2">
        <v>0</v>
      </c>
      <c r="J772" s="2"/>
      <c r="K772" s="2">
        <v>0</v>
      </c>
      <c r="L772" s="2"/>
      <c r="M772" s="4">
        <v>0</v>
      </c>
      <c r="N772" s="2"/>
      <c r="O772" s="4">
        <v>0</v>
      </c>
      <c r="P772" s="2"/>
      <c r="Q772" s="4">
        <f t="shared" si="30"/>
        <v>0</v>
      </c>
      <c r="T772" s="13"/>
    </row>
    <row r="773" spans="1:21" ht="11.85" customHeight="1" x14ac:dyDescent="0.2">
      <c r="A773" s="3" t="s">
        <v>466</v>
      </c>
      <c r="C773" s="2">
        <v>7265.88</v>
      </c>
      <c r="D773" s="2"/>
      <c r="E773" s="2">
        <v>10870.65</v>
      </c>
      <c r="F773" s="2"/>
      <c r="G773" s="2">
        <v>11045.65</v>
      </c>
      <c r="H773" s="2"/>
      <c r="I773" s="2">
        <v>11550</v>
      </c>
      <c r="J773" s="2"/>
      <c r="K773" s="2">
        <v>14750</v>
      </c>
      <c r="L773" s="2"/>
      <c r="M773" s="4">
        <v>20000</v>
      </c>
      <c r="N773" s="2"/>
      <c r="O773" s="4">
        <v>0</v>
      </c>
      <c r="P773" s="2"/>
      <c r="Q773" s="4">
        <f t="shared" si="30"/>
        <v>20000</v>
      </c>
      <c r="T773" s="13"/>
    </row>
    <row r="774" spans="1:21" ht="11.85" customHeight="1" x14ac:dyDescent="0.2">
      <c r="A774" s="3" t="s">
        <v>467</v>
      </c>
      <c r="C774" s="2">
        <v>0</v>
      </c>
      <c r="D774" s="2"/>
      <c r="E774" s="2">
        <v>1530</v>
      </c>
      <c r="F774" s="2"/>
      <c r="G774" s="2">
        <v>2000</v>
      </c>
      <c r="H774" s="2"/>
      <c r="I774" s="2">
        <v>2000</v>
      </c>
      <c r="J774" s="2"/>
      <c r="K774" s="2">
        <v>2000</v>
      </c>
      <c r="L774" s="2"/>
      <c r="M774" s="4">
        <v>2000</v>
      </c>
      <c r="N774" s="2"/>
      <c r="O774" s="4">
        <v>0</v>
      </c>
      <c r="P774" s="2"/>
      <c r="Q774" s="4">
        <f t="shared" si="30"/>
        <v>2000</v>
      </c>
      <c r="T774" s="13"/>
    </row>
    <row r="775" spans="1:21" ht="11.85" customHeight="1" x14ac:dyDescent="0.2">
      <c r="A775" s="3" t="s">
        <v>468</v>
      </c>
      <c r="C775" s="2">
        <v>439.45</v>
      </c>
      <c r="D775" s="2"/>
      <c r="E775" s="2">
        <v>439.45</v>
      </c>
      <c r="F775" s="2"/>
      <c r="G775" s="2">
        <v>439.5</v>
      </c>
      <c r="H775" s="2"/>
      <c r="I775" s="2">
        <v>480</v>
      </c>
      <c r="J775" s="2"/>
      <c r="K775" s="2">
        <v>480</v>
      </c>
      <c r="L775" s="2"/>
      <c r="M775" s="4">
        <v>600</v>
      </c>
      <c r="N775" s="2"/>
      <c r="O775" s="4">
        <v>0</v>
      </c>
      <c r="P775" s="2"/>
      <c r="Q775" s="4">
        <f t="shared" si="30"/>
        <v>600</v>
      </c>
      <c r="T775" s="13"/>
    </row>
    <row r="776" spans="1:21" ht="11.85" customHeight="1" x14ac:dyDescent="0.2">
      <c r="A776" s="3" t="s">
        <v>469</v>
      </c>
      <c r="C776" s="2">
        <v>0</v>
      </c>
      <c r="D776" s="2"/>
      <c r="E776" s="2">
        <v>0</v>
      </c>
      <c r="F776" s="2"/>
      <c r="G776" s="2">
        <v>0</v>
      </c>
      <c r="H776" s="2"/>
      <c r="I776" s="2">
        <v>0</v>
      </c>
      <c r="J776" s="2"/>
      <c r="K776" s="2">
        <v>0</v>
      </c>
      <c r="L776" s="2"/>
      <c r="M776" s="4">
        <v>0</v>
      </c>
      <c r="N776" s="2"/>
      <c r="O776" s="4">
        <v>0</v>
      </c>
      <c r="P776" s="2"/>
      <c r="Q776" s="4">
        <f t="shared" si="30"/>
        <v>0</v>
      </c>
      <c r="T776" s="13"/>
    </row>
    <row r="777" spans="1:21" ht="11.85" customHeight="1" x14ac:dyDescent="0.2">
      <c r="A777" s="3" t="s">
        <v>470</v>
      </c>
      <c r="C777" s="2">
        <v>1500</v>
      </c>
      <c r="D777" s="2"/>
      <c r="E777" s="2">
        <v>1611.5</v>
      </c>
      <c r="F777" s="2"/>
      <c r="G777" s="2">
        <v>1376.6</v>
      </c>
      <c r="H777" s="2"/>
      <c r="I777" s="2">
        <v>2100</v>
      </c>
      <c r="J777" s="2"/>
      <c r="K777" s="2">
        <v>2100</v>
      </c>
      <c r="L777" s="2"/>
      <c r="M777" s="4">
        <v>2100</v>
      </c>
      <c r="N777" s="2"/>
      <c r="O777" s="4">
        <v>0</v>
      </c>
      <c r="P777" s="2"/>
      <c r="Q777" s="4">
        <f t="shared" si="30"/>
        <v>2100</v>
      </c>
      <c r="T777" s="13"/>
    </row>
    <row r="778" spans="1:21" ht="11.85" customHeight="1" x14ac:dyDescent="0.2">
      <c r="A778" s="3" t="s">
        <v>471</v>
      </c>
      <c r="C778" s="2">
        <v>0</v>
      </c>
      <c r="D778" s="2"/>
      <c r="E778" s="2">
        <v>0</v>
      </c>
      <c r="F778" s="2"/>
      <c r="G778" s="2">
        <v>334.49</v>
      </c>
      <c r="H778" s="2"/>
      <c r="I778" s="2">
        <v>1500</v>
      </c>
      <c r="J778" s="2"/>
      <c r="K778" s="2">
        <v>1500</v>
      </c>
      <c r="L778" s="2"/>
      <c r="M778" s="4">
        <v>1500</v>
      </c>
      <c r="N778" s="2"/>
      <c r="O778" s="4">
        <v>0</v>
      </c>
      <c r="P778" s="2"/>
      <c r="Q778" s="4">
        <f t="shared" si="30"/>
        <v>1500</v>
      </c>
      <c r="T778" s="13"/>
    </row>
    <row r="779" spans="1:21" ht="11.85" customHeight="1" x14ac:dyDescent="0.2">
      <c r="A779" s="3" t="s">
        <v>472</v>
      </c>
      <c r="C779" s="14">
        <v>0</v>
      </c>
      <c r="D779" s="2"/>
      <c r="E779" s="14">
        <v>0</v>
      </c>
      <c r="F779" s="2"/>
      <c r="G779" s="14">
        <v>0</v>
      </c>
      <c r="H779" s="2"/>
      <c r="I779" s="14">
        <v>200</v>
      </c>
      <c r="J779" s="2"/>
      <c r="K779" s="14">
        <v>200</v>
      </c>
      <c r="L779" s="2"/>
      <c r="M779" s="15">
        <v>200</v>
      </c>
      <c r="N779" s="2"/>
      <c r="O779" s="15">
        <v>0</v>
      </c>
      <c r="P779" s="2"/>
      <c r="Q779" s="15">
        <f t="shared" si="30"/>
        <v>200</v>
      </c>
      <c r="T779" s="13"/>
    </row>
    <row r="780" spans="1:21" ht="11.85" customHeight="1" x14ac:dyDescent="0.2">
      <c r="A780" s="3" t="s">
        <v>299</v>
      </c>
      <c r="C780" s="2">
        <f>SUM(C766:C779)</f>
        <v>80702.12999999999</v>
      </c>
      <c r="D780" s="2"/>
      <c r="E780" s="2">
        <f>SUM(E766:E779)</f>
        <v>156241.82</v>
      </c>
      <c r="F780" s="2"/>
      <c r="G780" s="2">
        <f>SUM(G766:G779)</f>
        <v>115583.07</v>
      </c>
      <c r="H780" s="2"/>
      <c r="I780" s="2">
        <f>SUM(I766:I779)</f>
        <v>150280</v>
      </c>
      <c r="J780" s="2"/>
      <c r="K780" s="4">
        <f>SUM(K766:K779)</f>
        <v>153480</v>
      </c>
      <c r="L780" s="2"/>
      <c r="M780" s="4">
        <f>SUM(M766:M779)</f>
        <v>159200</v>
      </c>
      <c r="N780" s="2"/>
      <c r="O780" s="4">
        <f>SUM(O766:O779)</f>
        <v>0</v>
      </c>
      <c r="P780" s="2"/>
      <c r="Q780" s="4">
        <f>SUM(Q766:Q779)</f>
        <v>159200</v>
      </c>
      <c r="T780" s="17"/>
      <c r="U780" s="2"/>
    </row>
    <row r="781" spans="1:21" ht="11.85" customHeight="1" x14ac:dyDescent="0.2"/>
    <row r="782" spans="1:21" ht="11.85" customHeight="1" x14ac:dyDescent="0.2">
      <c r="A782" s="12" t="s">
        <v>300</v>
      </c>
    </row>
    <row r="783" spans="1:21" ht="11.85" customHeight="1" x14ac:dyDescent="0.2">
      <c r="A783" s="3" t="s">
        <v>473</v>
      </c>
      <c r="C783" s="2">
        <v>383.01</v>
      </c>
      <c r="D783" s="2"/>
      <c r="E783" s="2">
        <v>590.02</v>
      </c>
      <c r="F783" s="2"/>
      <c r="G783" s="2">
        <v>798.2</v>
      </c>
      <c r="H783" s="2"/>
      <c r="I783" s="2">
        <v>100</v>
      </c>
      <c r="J783" s="2"/>
      <c r="K783" s="2">
        <v>800</v>
      </c>
      <c r="L783" s="2"/>
      <c r="M783" s="4">
        <v>100</v>
      </c>
      <c r="N783" s="2"/>
      <c r="O783" s="4">
        <v>0</v>
      </c>
      <c r="P783" s="2"/>
      <c r="Q783" s="4">
        <f t="shared" ref="Q783:Q804" si="31">M783+O783</f>
        <v>100</v>
      </c>
      <c r="T783" s="13"/>
    </row>
    <row r="784" spans="1:21" ht="11.85" customHeight="1" x14ac:dyDescent="0.2">
      <c r="A784" s="3" t="s">
        <v>474</v>
      </c>
      <c r="C784" s="2">
        <v>0</v>
      </c>
      <c r="D784" s="2"/>
      <c r="E784" s="2">
        <v>0</v>
      </c>
      <c r="F784" s="2"/>
      <c r="G784" s="2">
        <v>0</v>
      </c>
      <c r="H784" s="2"/>
      <c r="I784" s="2">
        <v>0</v>
      </c>
      <c r="J784" s="2"/>
      <c r="K784" s="2">
        <v>0</v>
      </c>
      <c r="L784" s="2"/>
      <c r="M784" s="4">
        <v>0</v>
      </c>
      <c r="N784" s="2"/>
      <c r="O784" s="4">
        <v>0</v>
      </c>
      <c r="P784" s="2"/>
      <c r="Q784" s="4">
        <f t="shared" si="31"/>
        <v>0</v>
      </c>
      <c r="T784" s="13"/>
    </row>
    <row r="785" spans="1:20" ht="11.85" customHeight="1" x14ac:dyDescent="0.2">
      <c r="A785" s="3" t="s">
        <v>475</v>
      </c>
      <c r="C785" s="2">
        <v>4616.45</v>
      </c>
      <c r="D785" s="2"/>
      <c r="E785" s="2">
        <v>3323.97</v>
      </c>
      <c r="F785" s="2"/>
      <c r="G785" s="2">
        <v>2498.23</v>
      </c>
      <c r="H785" s="2"/>
      <c r="I785" s="2">
        <v>4300</v>
      </c>
      <c r="J785" s="2"/>
      <c r="K785" s="2">
        <v>1800</v>
      </c>
      <c r="L785" s="2"/>
      <c r="M785" s="4">
        <v>4300</v>
      </c>
      <c r="N785" s="2"/>
      <c r="O785" s="4">
        <v>0</v>
      </c>
      <c r="P785" s="2"/>
      <c r="Q785" s="4">
        <f t="shared" si="31"/>
        <v>4300</v>
      </c>
      <c r="T785" s="13"/>
    </row>
    <row r="786" spans="1:20" ht="11.85" hidden="1" customHeight="1" x14ac:dyDescent="0.2">
      <c r="A786" s="3" t="s">
        <v>476</v>
      </c>
      <c r="C786" s="2">
        <v>0</v>
      </c>
      <c r="D786" s="2"/>
      <c r="E786" s="2">
        <v>0</v>
      </c>
      <c r="F786" s="2"/>
      <c r="G786" s="2">
        <v>0</v>
      </c>
      <c r="H786" s="2"/>
      <c r="I786" s="2">
        <v>0</v>
      </c>
      <c r="J786" s="2"/>
      <c r="K786" s="2">
        <v>0</v>
      </c>
      <c r="L786" s="2"/>
      <c r="M786" s="4">
        <v>0</v>
      </c>
      <c r="N786" s="2"/>
      <c r="O786" s="4">
        <v>0</v>
      </c>
      <c r="P786" s="2"/>
      <c r="Q786" s="4">
        <f t="shared" si="31"/>
        <v>0</v>
      </c>
      <c r="T786" s="13"/>
    </row>
    <row r="787" spans="1:20" ht="11.85" hidden="1" customHeight="1" x14ac:dyDescent="0.2">
      <c r="A787" s="3" t="s">
        <v>477</v>
      </c>
      <c r="C787" s="2">
        <v>0</v>
      </c>
      <c r="D787" s="2"/>
      <c r="E787" s="2">
        <v>0</v>
      </c>
      <c r="F787" s="2"/>
      <c r="G787" s="2">
        <v>0</v>
      </c>
      <c r="H787" s="2"/>
      <c r="I787" s="2">
        <v>0</v>
      </c>
      <c r="J787" s="2"/>
      <c r="K787" s="2">
        <v>0</v>
      </c>
      <c r="L787" s="2"/>
      <c r="M787" s="4">
        <v>0</v>
      </c>
      <c r="N787" s="2"/>
      <c r="O787" s="4">
        <v>0</v>
      </c>
      <c r="P787" s="2"/>
      <c r="Q787" s="4">
        <f t="shared" si="31"/>
        <v>0</v>
      </c>
      <c r="T787" s="13"/>
    </row>
    <row r="788" spans="1:20" ht="11.85" customHeight="1" x14ac:dyDescent="0.2">
      <c r="A788" s="3" t="s">
        <v>478</v>
      </c>
      <c r="C788" s="2">
        <v>5625.97</v>
      </c>
      <c r="D788" s="2"/>
      <c r="E788" s="2">
        <v>2886.71</v>
      </c>
      <c r="F788" s="2"/>
      <c r="G788" s="2">
        <v>5015.59</v>
      </c>
      <c r="H788" s="2"/>
      <c r="I788" s="2">
        <v>6000</v>
      </c>
      <c r="J788" s="2"/>
      <c r="K788" s="2">
        <v>6000</v>
      </c>
      <c r="L788" s="2"/>
      <c r="M788" s="4">
        <v>6000</v>
      </c>
      <c r="N788" s="2"/>
      <c r="O788" s="4">
        <v>0</v>
      </c>
      <c r="P788" s="2"/>
      <c r="Q788" s="4">
        <f t="shared" si="31"/>
        <v>6000</v>
      </c>
      <c r="T788" s="13"/>
    </row>
    <row r="789" spans="1:20" ht="11.85" customHeight="1" x14ac:dyDescent="0.2">
      <c r="A789" s="3" t="s">
        <v>479</v>
      </c>
      <c r="C789" s="2">
        <v>298.5</v>
      </c>
      <c r="D789" s="2"/>
      <c r="E789" s="2">
        <v>256.36</v>
      </c>
      <c r="F789" s="2"/>
      <c r="G789" s="2">
        <v>197.77</v>
      </c>
      <c r="H789" s="2"/>
      <c r="I789" s="2">
        <v>1000</v>
      </c>
      <c r="J789" s="2"/>
      <c r="K789" s="2">
        <v>1800</v>
      </c>
      <c r="L789" s="2"/>
      <c r="M789" s="4">
        <v>2000</v>
      </c>
      <c r="N789" s="2"/>
      <c r="O789" s="4">
        <v>0</v>
      </c>
      <c r="P789" s="2"/>
      <c r="Q789" s="4">
        <f t="shared" si="31"/>
        <v>2000</v>
      </c>
      <c r="T789" s="13"/>
    </row>
    <row r="790" spans="1:20" ht="11.85" customHeight="1" x14ac:dyDescent="0.2">
      <c r="A790" s="3" t="s">
        <v>480</v>
      </c>
      <c r="C790" s="2">
        <v>0</v>
      </c>
      <c r="D790" s="2"/>
      <c r="E790" s="2">
        <v>0</v>
      </c>
      <c r="F790" s="2"/>
      <c r="G790" s="2">
        <v>0</v>
      </c>
      <c r="H790" s="2"/>
      <c r="I790" s="2">
        <v>200</v>
      </c>
      <c r="J790" s="2"/>
      <c r="K790" s="2">
        <v>200</v>
      </c>
      <c r="L790" s="2"/>
      <c r="M790" s="4">
        <v>200</v>
      </c>
      <c r="N790" s="2"/>
      <c r="O790" s="4">
        <v>0</v>
      </c>
      <c r="P790" s="2"/>
      <c r="Q790" s="4">
        <f t="shared" si="31"/>
        <v>200</v>
      </c>
      <c r="T790" s="13"/>
    </row>
    <row r="791" spans="1:20" ht="11.85" customHeight="1" x14ac:dyDescent="0.2">
      <c r="A791" s="3" t="s">
        <v>481</v>
      </c>
      <c r="C791" s="2">
        <v>2062.7199999999998</v>
      </c>
      <c r="D791" s="2"/>
      <c r="E791" s="2">
        <v>323.83999999999997</v>
      </c>
      <c r="F791" s="2"/>
      <c r="G791" s="2">
        <v>495.3</v>
      </c>
      <c r="H791" s="2"/>
      <c r="I791" s="2">
        <v>2000</v>
      </c>
      <c r="J791" s="2"/>
      <c r="K791" s="2">
        <v>1000</v>
      </c>
      <c r="L791" s="2"/>
      <c r="M791" s="4">
        <v>8000</v>
      </c>
      <c r="N791" s="2"/>
      <c r="O791" s="4">
        <v>0</v>
      </c>
      <c r="P791" s="2"/>
      <c r="Q791" s="4">
        <f t="shared" si="31"/>
        <v>8000</v>
      </c>
      <c r="T791" s="13"/>
    </row>
    <row r="792" spans="1:20" ht="11.85" customHeight="1" x14ac:dyDescent="0.2">
      <c r="A792" s="3" t="s">
        <v>482</v>
      </c>
      <c r="C792" s="2">
        <v>0</v>
      </c>
      <c r="D792" s="2"/>
      <c r="E792" s="2">
        <v>0</v>
      </c>
      <c r="F792" s="2"/>
      <c r="G792" s="2">
        <v>244.78</v>
      </c>
      <c r="H792" s="2"/>
      <c r="I792" s="2">
        <v>300</v>
      </c>
      <c r="J792" s="2"/>
      <c r="K792" s="2">
        <v>300</v>
      </c>
      <c r="L792" s="2"/>
      <c r="M792" s="4">
        <v>300</v>
      </c>
      <c r="N792" s="2"/>
      <c r="O792" s="4">
        <v>0</v>
      </c>
      <c r="P792" s="2"/>
      <c r="Q792" s="4">
        <f t="shared" si="31"/>
        <v>300</v>
      </c>
      <c r="T792" s="13"/>
    </row>
    <row r="793" spans="1:20" ht="11.85" customHeight="1" x14ac:dyDescent="0.2">
      <c r="A793" s="3" t="s">
        <v>483</v>
      </c>
      <c r="C793" s="2">
        <v>6266.99</v>
      </c>
      <c r="D793" s="2"/>
      <c r="E793" s="2">
        <v>6520.14</v>
      </c>
      <c r="F793" s="2"/>
      <c r="G793" s="2">
        <v>5055.22</v>
      </c>
      <c r="H793" s="2"/>
      <c r="I793" s="2">
        <v>7000</v>
      </c>
      <c r="J793" s="2"/>
      <c r="K793" s="2">
        <v>7000</v>
      </c>
      <c r="L793" s="2"/>
      <c r="M793" s="4">
        <v>7000</v>
      </c>
      <c r="N793" s="2"/>
      <c r="O793" s="4">
        <v>0</v>
      </c>
      <c r="P793" s="2"/>
      <c r="Q793" s="4">
        <f t="shared" si="31"/>
        <v>7000</v>
      </c>
      <c r="T793" s="13"/>
    </row>
    <row r="794" spans="1:20" ht="11.85" customHeight="1" x14ac:dyDescent="0.2">
      <c r="A794" s="3" t="s">
        <v>484</v>
      </c>
      <c r="C794" s="2">
        <v>4817.21</v>
      </c>
      <c r="D794" s="2"/>
      <c r="E794" s="2">
        <v>7777.61</v>
      </c>
      <c r="F794" s="2"/>
      <c r="G794" s="2">
        <v>8072.64</v>
      </c>
      <c r="H794" s="2"/>
      <c r="I794" s="2">
        <v>8200</v>
      </c>
      <c r="J794" s="2"/>
      <c r="K794" s="2">
        <v>6700</v>
      </c>
      <c r="L794" s="2"/>
      <c r="M794" s="4">
        <v>8200</v>
      </c>
      <c r="N794" s="2"/>
      <c r="O794" s="4">
        <v>0</v>
      </c>
      <c r="P794" s="2"/>
      <c r="Q794" s="4">
        <f t="shared" si="31"/>
        <v>8200</v>
      </c>
      <c r="T794" s="13"/>
    </row>
    <row r="795" spans="1:20" ht="11.85" customHeight="1" x14ac:dyDescent="0.2">
      <c r="A795" s="3" t="s">
        <v>485</v>
      </c>
      <c r="C795" s="2">
        <v>6141.48</v>
      </c>
      <c r="D795" s="2"/>
      <c r="E795" s="2">
        <v>5733.33</v>
      </c>
      <c r="F795" s="2"/>
      <c r="G795" s="2">
        <v>6587.35</v>
      </c>
      <c r="H795" s="2"/>
      <c r="I795" s="2">
        <v>9000</v>
      </c>
      <c r="J795" s="2"/>
      <c r="K795" s="2">
        <v>7300</v>
      </c>
      <c r="L795" s="2"/>
      <c r="M795" s="4">
        <v>9000</v>
      </c>
      <c r="N795" s="2"/>
      <c r="O795" s="4">
        <v>0</v>
      </c>
      <c r="P795" s="2"/>
      <c r="Q795" s="4">
        <f t="shared" si="31"/>
        <v>9000</v>
      </c>
      <c r="T795" s="13"/>
    </row>
    <row r="796" spans="1:20" ht="11.85" customHeight="1" x14ac:dyDescent="0.2">
      <c r="A796" s="3" t="s">
        <v>486</v>
      </c>
      <c r="C796" s="2">
        <v>2020.74</v>
      </c>
      <c r="D796" s="2"/>
      <c r="E796" s="2">
        <v>1247.99</v>
      </c>
      <c r="F796" s="2"/>
      <c r="G796" s="2">
        <v>1230.3800000000001</v>
      </c>
      <c r="H796" s="2"/>
      <c r="I796" s="2">
        <v>1500</v>
      </c>
      <c r="J796" s="2"/>
      <c r="K796" s="2">
        <v>1500</v>
      </c>
      <c r="L796" s="2"/>
      <c r="M796" s="4">
        <v>1500</v>
      </c>
      <c r="N796" s="2"/>
      <c r="O796" s="4">
        <v>0</v>
      </c>
      <c r="P796" s="2"/>
      <c r="Q796" s="4">
        <f t="shared" si="31"/>
        <v>1500</v>
      </c>
      <c r="T796" s="13"/>
    </row>
    <row r="797" spans="1:20" ht="11.85" customHeight="1" x14ac:dyDescent="0.2">
      <c r="A797" s="3" t="s">
        <v>487</v>
      </c>
      <c r="C797" s="2">
        <v>1056.54</v>
      </c>
      <c r="D797" s="2"/>
      <c r="E797" s="2">
        <v>371.27</v>
      </c>
      <c r="F797" s="2"/>
      <c r="G797" s="2">
        <v>0</v>
      </c>
      <c r="H797" s="2"/>
      <c r="I797" s="2">
        <v>220</v>
      </c>
      <c r="J797" s="2"/>
      <c r="K797" s="2">
        <v>220</v>
      </c>
      <c r="L797" s="2"/>
      <c r="M797" s="4">
        <v>200</v>
      </c>
      <c r="N797" s="2"/>
      <c r="O797" s="4">
        <v>0</v>
      </c>
      <c r="P797" s="2"/>
      <c r="Q797" s="4">
        <f t="shared" si="31"/>
        <v>200</v>
      </c>
      <c r="T797" s="13"/>
    </row>
    <row r="798" spans="1:20" ht="11.85" hidden="1" customHeight="1" x14ac:dyDescent="0.2">
      <c r="A798" s="3" t="s">
        <v>488</v>
      </c>
      <c r="C798" s="2">
        <v>0</v>
      </c>
      <c r="D798" s="2"/>
      <c r="E798" s="2">
        <v>0</v>
      </c>
      <c r="F798" s="2"/>
      <c r="G798" s="2">
        <v>0</v>
      </c>
      <c r="H798" s="2"/>
      <c r="I798" s="2">
        <v>0</v>
      </c>
      <c r="J798" s="2"/>
      <c r="K798" s="2">
        <v>0</v>
      </c>
      <c r="L798" s="2"/>
      <c r="M798" s="4">
        <v>0</v>
      </c>
      <c r="N798" s="2"/>
      <c r="O798" s="4">
        <v>0</v>
      </c>
      <c r="P798" s="2"/>
      <c r="Q798" s="4">
        <f t="shared" si="31"/>
        <v>0</v>
      </c>
      <c r="T798" s="13"/>
    </row>
    <row r="799" spans="1:20" ht="11.85" customHeight="1" x14ac:dyDescent="0.2">
      <c r="A799" s="3" t="s">
        <v>489</v>
      </c>
      <c r="C799" s="2">
        <v>6976.54</v>
      </c>
      <c r="D799" s="2"/>
      <c r="E799" s="2">
        <v>7133.3</v>
      </c>
      <c r="F799" s="2"/>
      <c r="G799" s="2">
        <v>7604.22</v>
      </c>
      <c r="H799" s="2"/>
      <c r="I799" s="2">
        <v>9000</v>
      </c>
      <c r="J799" s="2"/>
      <c r="K799" s="2">
        <v>9000</v>
      </c>
      <c r="L799" s="2"/>
      <c r="M799" s="4">
        <v>9000</v>
      </c>
      <c r="N799" s="2"/>
      <c r="O799" s="4">
        <v>0</v>
      </c>
      <c r="P799" s="2"/>
      <c r="Q799" s="4">
        <f t="shared" si="31"/>
        <v>9000</v>
      </c>
      <c r="T799" s="13"/>
    </row>
    <row r="800" spans="1:20" ht="11.85" hidden="1" customHeight="1" x14ac:dyDescent="0.2">
      <c r="A800" s="3" t="s">
        <v>490</v>
      </c>
      <c r="C800" s="2">
        <v>0</v>
      </c>
      <c r="D800" s="2"/>
      <c r="E800" s="2">
        <v>0</v>
      </c>
      <c r="F800" s="2"/>
      <c r="G800" s="2">
        <v>0</v>
      </c>
      <c r="H800" s="2"/>
      <c r="I800" s="2">
        <v>0</v>
      </c>
      <c r="J800" s="2"/>
      <c r="K800" s="2">
        <v>0</v>
      </c>
      <c r="L800" s="2"/>
      <c r="M800" s="4">
        <v>0</v>
      </c>
      <c r="N800" s="2"/>
      <c r="O800" s="4">
        <v>0</v>
      </c>
      <c r="P800" s="2"/>
      <c r="Q800" s="4">
        <f t="shared" si="31"/>
        <v>0</v>
      </c>
      <c r="T800" s="13"/>
    </row>
    <row r="801" spans="1:21" ht="11.85" customHeight="1" x14ac:dyDescent="0.2">
      <c r="A801" s="3" t="s">
        <v>491</v>
      </c>
      <c r="C801" s="2">
        <v>1525</v>
      </c>
      <c r="D801" s="2"/>
      <c r="E801" s="2">
        <v>1835</v>
      </c>
      <c r="F801" s="2"/>
      <c r="G801" s="2">
        <v>2000</v>
      </c>
      <c r="H801" s="2"/>
      <c r="I801" s="2">
        <v>2000</v>
      </c>
      <c r="J801" s="2"/>
      <c r="K801" s="2">
        <v>2000</v>
      </c>
      <c r="L801" s="2"/>
      <c r="M801" s="4">
        <v>2000</v>
      </c>
      <c r="N801" s="2"/>
      <c r="O801" s="4">
        <v>0</v>
      </c>
      <c r="P801" s="2"/>
      <c r="Q801" s="4">
        <f t="shared" si="31"/>
        <v>2000</v>
      </c>
      <c r="T801" s="13"/>
    </row>
    <row r="802" spans="1:21" ht="11.85" customHeight="1" x14ac:dyDescent="0.2">
      <c r="A802" s="3" t="s">
        <v>492</v>
      </c>
      <c r="C802" s="2">
        <v>0</v>
      </c>
      <c r="D802" s="2"/>
      <c r="E802" s="2">
        <v>75</v>
      </c>
      <c r="F802" s="2"/>
      <c r="G802" s="2">
        <v>0</v>
      </c>
      <c r="H802" s="2"/>
      <c r="I802" s="2">
        <v>0</v>
      </c>
      <c r="J802" s="2"/>
      <c r="K802" s="2">
        <v>0</v>
      </c>
      <c r="L802" s="2"/>
      <c r="M802" s="4">
        <v>800</v>
      </c>
      <c r="N802" s="2"/>
      <c r="O802" s="4">
        <v>0</v>
      </c>
      <c r="P802" s="2"/>
      <c r="Q802" s="4">
        <f>M802+O802</f>
        <v>800</v>
      </c>
      <c r="T802" s="13"/>
    </row>
    <row r="803" spans="1:21" ht="11.85" customHeight="1" x14ac:dyDescent="0.2">
      <c r="A803" s="3" t="s">
        <v>493</v>
      </c>
      <c r="C803" s="2">
        <v>1401.91</v>
      </c>
      <c r="D803" s="2"/>
      <c r="E803" s="2">
        <v>2064.9299999999998</v>
      </c>
      <c r="F803" s="2"/>
      <c r="G803" s="2">
        <v>2486.29</v>
      </c>
      <c r="H803" s="2"/>
      <c r="I803" s="2">
        <v>2100</v>
      </c>
      <c r="J803" s="2"/>
      <c r="K803" s="2">
        <v>2100</v>
      </c>
      <c r="L803" s="2"/>
      <c r="M803" s="4">
        <v>2500</v>
      </c>
      <c r="N803" s="2"/>
      <c r="O803" s="4">
        <v>0</v>
      </c>
      <c r="P803" s="2"/>
      <c r="Q803" s="4">
        <f t="shared" si="31"/>
        <v>2500</v>
      </c>
      <c r="T803" s="13"/>
    </row>
    <row r="804" spans="1:21" ht="11.85" customHeight="1" x14ac:dyDescent="0.2">
      <c r="A804" s="3" t="s">
        <v>494</v>
      </c>
      <c r="C804" s="2">
        <v>6885.91</v>
      </c>
      <c r="D804" s="2"/>
      <c r="E804" s="2">
        <v>6900.41</v>
      </c>
      <c r="F804" s="2"/>
      <c r="G804" s="2">
        <v>9460.06</v>
      </c>
      <c r="H804" s="2"/>
      <c r="I804" s="2">
        <v>7000</v>
      </c>
      <c r="J804" s="2"/>
      <c r="K804" s="2">
        <v>9000</v>
      </c>
      <c r="L804" s="2"/>
      <c r="M804" s="4">
        <v>9000</v>
      </c>
      <c r="N804" s="2"/>
      <c r="O804" s="4">
        <v>0</v>
      </c>
      <c r="P804" s="2"/>
      <c r="Q804" s="4">
        <f t="shared" si="31"/>
        <v>9000</v>
      </c>
      <c r="T804" s="13"/>
      <c r="U804" s="2"/>
    </row>
    <row r="805" spans="1:21" ht="11.85" customHeight="1" x14ac:dyDescent="0.2">
      <c r="D805" s="2"/>
      <c r="F805" s="2"/>
      <c r="H805" s="2"/>
      <c r="J805" s="2"/>
      <c r="L805" s="2"/>
      <c r="N805" s="2"/>
      <c r="P805" s="2"/>
    </row>
    <row r="806" spans="1:21" ht="11.85" customHeight="1" x14ac:dyDescent="0.2">
      <c r="D806" s="2"/>
      <c r="F806" s="2"/>
      <c r="H806" s="2"/>
      <c r="J806" s="2"/>
      <c r="L806" s="2"/>
      <c r="N806" s="2"/>
      <c r="P806" s="2"/>
    </row>
    <row r="807" spans="1:21" ht="11.85" customHeight="1" x14ac:dyDescent="0.2">
      <c r="D807" s="2"/>
      <c r="F807" s="2"/>
      <c r="H807" s="2"/>
      <c r="J807" s="2"/>
      <c r="L807" s="2"/>
      <c r="N807" s="2"/>
      <c r="P807" s="2"/>
    </row>
    <row r="808" spans="1:21" ht="11.85" customHeight="1" x14ac:dyDescent="0.2">
      <c r="A808" s="1"/>
      <c r="B808" s="1"/>
      <c r="E808" s="2" t="str">
        <f>$E$1</f>
        <v>CITY OF BRADY</v>
      </c>
    </row>
    <row r="809" spans="1:21" ht="11.85" customHeight="1" x14ac:dyDescent="0.2">
      <c r="E809" s="2" t="str">
        <f>$E$2</f>
        <v>BUDGET REPORT</v>
      </c>
    </row>
    <row r="810" spans="1:21" ht="11.85" customHeight="1" x14ac:dyDescent="0.2">
      <c r="E810" s="2" t="str">
        <f>$E$3</f>
        <v>FISCAL YEAR 2022 - 2023</v>
      </c>
    </row>
    <row r="811" spans="1:21" ht="11.85" customHeight="1" x14ac:dyDescent="0.2">
      <c r="A811" s="3" t="s">
        <v>3</v>
      </c>
    </row>
    <row r="812" spans="1:21" ht="11.85" customHeight="1" x14ac:dyDescent="0.2">
      <c r="A812" s="3" t="s">
        <v>450</v>
      </c>
    </row>
    <row r="813" spans="1:21" ht="11.85" customHeight="1" x14ac:dyDescent="0.2">
      <c r="I813" s="49" t="str">
        <f>$I$6</f>
        <v>(----- 2021-2022 ------)</v>
      </c>
      <c r="J813" s="49"/>
      <c r="K813" s="49"/>
      <c r="L813" s="6"/>
      <c r="M813" s="49" t="str">
        <f>$M$6</f>
        <v>2022-2023</v>
      </c>
      <c r="N813" s="49"/>
      <c r="O813" s="49"/>
      <c r="P813" s="49"/>
      <c r="Q813" s="49"/>
    </row>
    <row r="814" spans="1:21" ht="11.85" customHeight="1" x14ac:dyDescent="0.2">
      <c r="C814" s="7" t="str">
        <f>$C$7</f>
        <v>2018-2019</v>
      </c>
      <c r="D814" s="6"/>
      <c r="E814" s="7" t="str">
        <f>$E$7</f>
        <v>2019-2020</v>
      </c>
      <c r="F814" s="6"/>
      <c r="G814" s="7" t="str">
        <f>$G$7</f>
        <v>2020-2021</v>
      </c>
      <c r="H814" s="6"/>
      <c r="I814" s="7" t="s">
        <v>9</v>
      </c>
      <c r="J814" s="6"/>
      <c r="K814" s="8" t="str">
        <f>+$K$7</f>
        <v>PROJECTED</v>
      </c>
      <c r="L814" s="6"/>
      <c r="M814" s="8" t="str">
        <f>$M$7</f>
        <v>2022-2023</v>
      </c>
      <c r="N814" s="6"/>
      <c r="O814" s="8" t="str">
        <f>$O$7</f>
        <v>2022-2023</v>
      </c>
      <c r="P814" s="6"/>
      <c r="Q814" s="8" t="str">
        <f>$Q$7</f>
        <v xml:space="preserve">APPROVED </v>
      </c>
    </row>
    <row r="815" spans="1:21" ht="11.85" customHeight="1" x14ac:dyDescent="0.2">
      <c r="A815" s="9" t="s">
        <v>268</v>
      </c>
      <c r="C815" s="10" t="s">
        <v>12</v>
      </c>
      <c r="D815" s="6"/>
      <c r="E815" s="10" t="s">
        <v>12</v>
      </c>
      <c r="F815" s="6"/>
      <c r="G815" s="10" t="s">
        <v>12</v>
      </c>
      <c r="H815" s="6"/>
      <c r="I815" s="10" t="s">
        <v>13</v>
      </c>
      <c r="J815" s="6"/>
      <c r="K815" s="11" t="s">
        <v>13</v>
      </c>
      <c r="L815" s="6"/>
      <c r="M815" s="11" t="str">
        <f>$M$8</f>
        <v>BASE</v>
      </c>
      <c r="N815" s="6"/>
      <c r="O815" s="11" t="str">
        <f>$O$8</f>
        <v>SUPPLEMENTAL</v>
      </c>
      <c r="P815" s="6"/>
      <c r="Q815" s="11" t="str">
        <f>$Q$8</f>
        <v>BUDGET</v>
      </c>
    </row>
    <row r="816" spans="1:21" ht="11.25" customHeight="1" x14ac:dyDescent="0.2">
      <c r="D816" s="2"/>
      <c r="F816" s="2"/>
      <c r="H816" s="2"/>
      <c r="J816" s="2"/>
      <c r="L816" s="2"/>
      <c r="N816" s="2"/>
      <c r="P816" s="2"/>
    </row>
    <row r="817" spans="1:21" ht="11.85" customHeight="1" x14ac:dyDescent="0.2">
      <c r="A817" s="3" t="s">
        <v>495</v>
      </c>
      <c r="C817" s="2">
        <v>1025</v>
      </c>
      <c r="D817" s="2"/>
      <c r="E817" s="2">
        <v>1200</v>
      </c>
      <c r="F817" s="2"/>
      <c r="G817" s="2">
        <v>2865</v>
      </c>
      <c r="H817" s="2"/>
      <c r="I817" s="2">
        <v>100</v>
      </c>
      <c r="J817" s="2"/>
      <c r="K817" s="4">
        <v>100</v>
      </c>
      <c r="L817" s="2"/>
      <c r="M817" s="4">
        <v>1500</v>
      </c>
      <c r="N817" s="2"/>
      <c r="O817" s="4">
        <v>0</v>
      </c>
      <c r="P817" s="2"/>
      <c r="Q817" s="4">
        <f>M817+O817</f>
        <v>1500</v>
      </c>
      <c r="T817" s="13"/>
    </row>
    <row r="818" spans="1:21" ht="11.85" customHeight="1" x14ac:dyDescent="0.2">
      <c r="A818" s="3" t="s">
        <v>496</v>
      </c>
      <c r="C818" s="2">
        <v>1096.8800000000001</v>
      </c>
      <c r="D818" s="2"/>
      <c r="E818" s="2">
        <v>853.12</v>
      </c>
      <c r="F818" s="2"/>
      <c r="G818" s="2">
        <v>590.62</v>
      </c>
      <c r="H818" s="2"/>
      <c r="I818" s="2">
        <v>300</v>
      </c>
      <c r="J818" s="2"/>
      <c r="K818" s="4">
        <v>300</v>
      </c>
      <c r="L818" s="2"/>
      <c r="M818" s="4">
        <v>0</v>
      </c>
      <c r="N818" s="2"/>
      <c r="O818" s="4">
        <v>0</v>
      </c>
      <c r="P818" s="2"/>
      <c r="Q818" s="4">
        <f>M818+O818</f>
        <v>0</v>
      </c>
      <c r="T818" s="13"/>
    </row>
    <row r="819" spans="1:21" ht="11.85" customHeight="1" x14ac:dyDescent="0.2">
      <c r="A819" s="3" t="s">
        <v>497</v>
      </c>
      <c r="C819" s="14">
        <v>9750</v>
      </c>
      <c r="D819" s="2"/>
      <c r="E819" s="14">
        <v>10000</v>
      </c>
      <c r="F819" s="2"/>
      <c r="G819" s="14">
        <v>10500</v>
      </c>
      <c r="H819" s="2"/>
      <c r="I819" s="14">
        <v>10502</v>
      </c>
      <c r="J819" s="2"/>
      <c r="K819" s="15">
        <v>10502</v>
      </c>
      <c r="L819" s="2"/>
      <c r="M819" s="15">
        <v>0</v>
      </c>
      <c r="N819" s="2"/>
      <c r="O819" s="15">
        <v>0</v>
      </c>
      <c r="P819" s="2"/>
      <c r="Q819" s="15">
        <f>M819+O819</f>
        <v>0</v>
      </c>
      <c r="T819" s="13"/>
      <c r="U819" s="4"/>
    </row>
    <row r="820" spans="1:21" ht="11.85" customHeight="1" x14ac:dyDescent="0.2">
      <c r="A820" s="3" t="s">
        <v>322</v>
      </c>
      <c r="C820" s="2">
        <f>SUM(C783:C804)+SUM(C817:C819)</f>
        <v>61950.850000000006</v>
      </c>
      <c r="D820" s="2"/>
      <c r="E820" s="2">
        <f>SUM(E783:E804)+SUM(E817:E819)</f>
        <v>59093</v>
      </c>
      <c r="F820" s="2"/>
      <c r="G820" s="2">
        <f>SUM(G783:G804)+SUM(G817:G819)</f>
        <v>65701.649999999994</v>
      </c>
      <c r="H820" s="2"/>
      <c r="I820" s="2">
        <f>SUM(I783:I804)+SUM(I817:I819)</f>
        <v>70822</v>
      </c>
      <c r="J820" s="2"/>
      <c r="K820" s="4">
        <f>SUM(K783:K804)+SUM(K817:K819)</f>
        <v>67622</v>
      </c>
      <c r="L820" s="2"/>
      <c r="M820" s="4">
        <f>SUM(M783:M804)+SUM(M817:M819)</f>
        <v>71600</v>
      </c>
      <c r="N820" s="2"/>
      <c r="O820" s="4">
        <f>SUM(O783:O804)+SUM(O817:O819)</f>
        <v>0</v>
      </c>
      <c r="P820" s="2"/>
      <c r="Q820" s="4">
        <f>SUM(Q783:Q804)+SUM(Q817:Q819)</f>
        <v>71600</v>
      </c>
      <c r="T820" s="13"/>
      <c r="U820" s="2"/>
    </row>
    <row r="821" spans="1:21" ht="11.85" customHeight="1" x14ac:dyDescent="0.2">
      <c r="D821" s="2"/>
      <c r="F821" s="2"/>
      <c r="H821" s="2"/>
      <c r="J821" s="2"/>
      <c r="L821" s="2"/>
      <c r="N821" s="2"/>
      <c r="P821" s="2"/>
    </row>
    <row r="822" spans="1:21" ht="11.85" customHeight="1" x14ac:dyDescent="0.2">
      <c r="A822" s="3" t="s">
        <v>498</v>
      </c>
      <c r="C822" s="2">
        <v>41195</v>
      </c>
      <c r="D822" s="2"/>
      <c r="E822" s="2">
        <v>0</v>
      </c>
      <c r="F822" s="2"/>
      <c r="G822" s="2">
        <v>0</v>
      </c>
      <c r="H822" s="2"/>
      <c r="I822" s="2">
        <v>0</v>
      </c>
      <c r="J822" s="2"/>
      <c r="K822" s="4">
        <v>0</v>
      </c>
      <c r="L822" s="2"/>
      <c r="M822" s="4">
        <v>0</v>
      </c>
      <c r="N822" s="2"/>
      <c r="O822" s="4">
        <v>0</v>
      </c>
      <c r="P822" s="2"/>
      <c r="Q822" s="4">
        <f>M822+O822</f>
        <v>0</v>
      </c>
      <c r="T822" s="13"/>
    </row>
    <row r="823" spans="1:21" ht="11.85" customHeight="1" x14ac:dyDescent="0.2">
      <c r="A823" s="3" t="s">
        <v>499</v>
      </c>
      <c r="C823" s="14">
        <v>0</v>
      </c>
      <c r="D823" s="2"/>
      <c r="E823" s="14">
        <v>0</v>
      </c>
      <c r="F823" s="2"/>
      <c r="G823" s="14">
        <v>0</v>
      </c>
      <c r="H823" s="2"/>
      <c r="I823" s="14">
        <v>0</v>
      </c>
      <c r="J823" s="2"/>
      <c r="K823" s="15">
        <v>0</v>
      </c>
      <c r="L823" s="2"/>
      <c r="M823" s="15">
        <v>0</v>
      </c>
      <c r="N823" s="2"/>
      <c r="O823" s="15">
        <v>0</v>
      </c>
      <c r="P823" s="2"/>
      <c r="Q823" s="15">
        <f>M823+O823</f>
        <v>0</v>
      </c>
      <c r="T823" s="13"/>
    </row>
    <row r="824" spans="1:21" ht="11.85" customHeight="1" x14ac:dyDescent="0.2">
      <c r="A824" s="3" t="s">
        <v>325</v>
      </c>
      <c r="C824" s="2">
        <f>SUM(C822:C823)</f>
        <v>41195</v>
      </c>
      <c r="D824" s="2"/>
      <c r="E824" s="2">
        <f>SUM(E822:E823)</f>
        <v>0</v>
      </c>
      <c r="F824" s="2"/>
      <c r="G824" s="2">
        <f>SUM(G822:G823)</f>
        <v>0</v>
      </c>
      <c r="H824" s="2"/>
      <c r="I824" s="2">
        <f>SUM(I822:I823)</f>
        <v>0</v>
      </c>
      <c r="J824" s="2"/>
      <c r="K824" s="4">
        <f>SUM(K822:K823)</f>
        <v>0</v>
      </c>
      <c r="L824" s="2"/>
      <c r="M824" s="4">
        <f>SUM(M822:M823)</f>
        <v>0</v>
      </c>
      <c r="N824" s="2"/>
      <c r="O824" s="4">
        <f>SUM(O822:O823)</f>
        <v>0</v>
      </c>
      <c r="P824" s="2"/>
      <c r="Q824" s="4">
        <f>SUM(Q822:Q823)</f>
        <v>0</v>
      </c>
    </row>
    <row r="825" spans="1:21" ht="11.85" customHeight="1" x14ac:dyDescent="0.2">
      <c r="D825" s="2"/>
      <c r="F825" s="2"/>
      <c r="H825" s="2"/>
      <c r="J825" s="2"/>
      <c r="L825" s="2"/>
      <c r="N825" s="2"/>
      <c r="P825" s="2"/>
    </row>
    <row r="826" spans="1:21" ht="11.85" customHeight="1" x14ac:dyDescent="0.2">
      <c r="A826" s="3" t="s">
        <v>500</v>
      </c>
      <c r="C826" s="2">
        <f>C763+C780+C820+C824</f>
        <v>326153.56000000006</v>
      </c>
      <c r="D826" s="2"/>
      <c r="E826" s="2">
        <f>E763+E780+E820+E824</f>
        <v>378474.52</v>
      </c>
      <c r="F826" s="2"/>
      <c r="G826" s="2">
        <f>G763+G780+G820+G824</f>
        <v>368480.39</v>
      </c>
      <c r="H826" s="2"/>
      <c r="I826" s="2">
        <f>I763+I780+I820+I824</f>
        <v>460541</v>
      </c>
      <c r="J826" s="2"/>
      <c r="K826" s="4">
        <f>K763+K780+K820+K824</f>
        <v>460541</v>
      </c>
      <c r="L826" s="2"/>
      <c r="M826" s="4">
        <f>M763+M780+M820+M824</f>
        <v>481741</v>
      </c>
      <c r="N826" s="2"/>
      <c r="O826" s="4">
        <f>O763+O780+O820+O824</f>
        <v>12400</v>
      </c>
      <c r="P826" s="2"/>
      <c r="Q826" s="4">
        <f>Q763+Q780+Q820+Q824</f>
        <v>494141</v>
      </c>
      <c r="R826" s="2"/>
      <c r="T826" s="13"/>
      <c r="U826" s="2"/>
    </row>
    <row r="827" spans="1:21" ht="11.85" customHeight="1" x14ac:dyDescent="0.2"/>
    <row r="828" spans="1:21" ht="11.85" customHeight="1" x14ac:dyDescent="0.2"/>
    <row r="829" spans="1:21" ht="11.85" customHeight="1" x14ac:dyDescent="0.2"/>
    <row r="830" spans="1:21" ht="11.85" customHeight="1" x14ac:dyDescent="0.2"/>
    <row r="831" spans="1:21" ht="11.85" customHeight="1" x14ac:dyDescent="0.2"/>
    <row r="832" spans="1:21" ht="11.85" customHeight="1" x14ac:dyDescent="0.2"/>
    <row r="833" ht="11.85" customHeight="1" x14ac:dyDescent="0.2"/>
    <row r="834" ht="11.85" customHeight="1" x14ac:dyDescent="0.2"/>
    <row r="835" ht="11.85" customHeight="1" x14ac:dyDescent="0.2"/>
    <row r="836" ht="11.85" customHeight="1" x14ac:dyDescent="0.2"/>
    <row r="837" ht="11.85" customHeight="1" x14ac:dyDescent="0.2"/>
    <row r="838" ht="11.85" customHeight="1" x14ac:dyDescent="0.2"/>
    <row r="839" ht="11.85" customHeight="1" x14ac:dyDescent="0.2"/>
    <row r="840" ht="11.85" customHeight="1" x14ac:dyDescent="0.2"/>
    <row r="841" ht="11.85" customHeight="1" x14ac:dyDescent="0.2"/>
    <row r="842" ht="11.85" customHeight="1" x14ac:dyDescent="0.2"/>
    <row r="843" ht="11.85" customHeight="1" x14ac:dyDescent="0.2"/>
    <row r="844" ht="11.85" customHeight="1" x14ac:dyDescent="0.2"/>
    <row r="845" ht="11.85" customHeight="1" x14ac:dyDescent="0.2"/>
    <row r="846" ht="11.85" customHeight="1" x14ac:dyDescent="0.2"/>
    <row r="847" ht="11.85" customHeight="1" x14ac:dyDescent="0.2"/>
    <row r="848" ht="11.85" customHeight="1" x14ac:dyDescent="0.2"/>
    <row r="849" ht="11.85" customHeight="1" x14ac:dyDescent="0.2"/>
    <row r="850" ht="11.85" customHeight="1" x14ac:dyDescent="0.2"/>
    <row r="851" ht="11.85" customHeight="1" x14ac:dyDescent="0.2"/>
    <row r="852" ht="11.85" customHeight="1" x14ac:dyDescent="0.2"/>
    <row r="853" ht="11.85" customHeight="1" x14ac:dyDescent="0.2"/>
    <row r="854" ht="11.85" customHeight="1" x14ac:dyDescent="0.2"/>
    <row r="855" ht="11.85" customHeight="1" x14ac:dyDescent="0.2"/>
    <row r="856" ht="11.85" customHeight="1" x14ac:dyDescent="0.2"/>
    <row r="857" ht="11.85" customHeight="1" x14ac:dyDescent="0.2"/>
    <row r="858" ht="11.85" customHeight="1" x14ac:dyDescent="0.2"/>
    <row r="859" ht="11.85" customHeight="1" x14ac:dyDescent="0.2"/>
    <row r="860" ht="11.85" customHeight="1" x14ac:dyDescent="0.2"/>
    <row r="861" ht="11.85" customHeight="1" x14ac:dyDescent="0.2"/>
    <row r="862" ht="11.85" customHeight="1" x14ac:dyDescent="0.2"/>
    <row r="863" ht="11.85" customHeight="1" x14ac:dyDescent="0.2"/>
    <row r="864" ht="11.85" customHeight="1" x14ac:dyDescent="0.2"/>
    <row r="865" spans="1:17" ht="11.85" customHeight="1" x14ac:dyDescent="0.2"/>
    <row r="866" spans="1:17" ht="11.85" customHeight="1" x14ac:dyDescent="0.2"/>
    <row r="867" spans="1:17" ht="11.85" customHeight="1" x14ac:dyDescent="0.2"/>
    <row r="868" spans="1:17" ht="11.85" customHeight="1" x14ac:dyDescent="0.2"/>
    <row r="869" spans="1:17" ht="11.85" customHeight="1" x14ac:dyDescent="0.2"/>
    <row r="870" spans="1:17" ht="11.85" customHeight="1" x14ac:dyDescent="0.2"/>
    <row r="871" spans="1:17" ht="11.85" customHeight="1" x14ac:dyDescent="0.2">
      <c r="A871" s="1"/>
      <c r="B871" s="1"/>
      <c r="E871" s="2" t="str">
        <f>$E$1</f>
        <v>CITY OF BRADY</v>
      </c>
    </row>
    <row r="872" spans="1:17" ht="11.85" customHeight="1" x14ac:dyDescent="0.2">
      <c r="E872" s="2" t="str">
        <f>$E$2</f>
        <v>BUDGET REPORT</v>
      </c>
    </row>
    <row r="873" spans="1:17" ht="11.85" customHeight="1" x14ac:dyDescent="0.2">
      <c r="E873" s="2" t="str">
        <f>$E$3</f>
        <v>FISCAL YEAR 2022 - 2023</v>
      </c>
    </row>
    <row r="874" spans="1:17" ht="11.85" customHeight="1" x14ac:dyDescent="0.2">
      <c r="A874" s="3" t="s">
        <v>3</v>
      </c>
    </row>
    <row r="875" spans="1:17" ht="11.85" customHeight="1" x14ac:dyDescent="0.2">
      <c r="A875" s="3" t="s">
        <v>501</v>
      </c>
    </row>
    <row r="876" spans="1:17" ht="11.85" customHeight="1" x14ac:dyDescent="0.2">
      <c r="I876" s="49" t="str">
        <f>$I$6</f>
        <v>(----- 2021-2022 ------)</v>
      </c>
      <c r="J876" s="49"/>
      <c r="K876" s="49"/>
      <c r="L876" s="6"/>
      <c r="M876" s="49" t="str">
        <f>$M$6</f>
        <v>2022-2023</v>
      </c>
      <c r="N876" s="49"/>
      <c r="O876" s="49"/>
      <c r="P876" s="49"/>
      <c r="Q876" s="49"/>
    </row>
    <row r="877" spans="1:17" ht="11.85" customHeight="1" x14ac:dyDescent="0.2">
      <c r="C877" s="7" t="str">
        <f>$C$7</f>
        <v>2018-2019</v>
      </c>
      <c r="D877" s="6"/>
      <c r="E877" s="7" t="str">
        <f>$E$7</f>
        <v>2019-2020</v>
      </c>
      <c r="F877" s="6"/>
      <c r="G877" s="7" t="str">
        <f>$G$7</f>
        <v>2020-2021</v>
      </c>
      <c r="H877" s="6"/>
      <c r="I877" s="7" t="s">
        <v>9</v>
      </c>
      <c r="J877" s="6"/>
      <c r="K877" s="8" t="str">
        <f>+$K$7</f>
        <v>PROJECTED</v>
      </c>
      <c r="L877" s="6"/>
      <c r="M877" s="8" t="str">
        <f>$M$7</f>
        <v>2022-2023</v>
      </c>
      <c r="N877" s="6"/>
      <c r="O877" s="8" t="str">
        <f>$O$7</f>
        <v>2022-2023</v>
      </c>
      <c r="P877" s="6"/>
      <c r="Q877" s="8" t="str">
        <f>$Q$7</f>
        <v xml:space="preserve">APPROVED </v>
      </c>
    </row>
    <row r="878" spans="1:17" ht="11.85" customHeight="1" x14ac:dyDescent="0.2">
      <c r="A878" s="9" t="s">
        <v>268</v>
      </c>
      <c r="C878" s="10" t="s">
        <v>12</v>
      </c>
      <c r="D878" s="6"/>
      <c r="E878" s="10" t="s">
        <v>12</v>
      </c>
      <c r="F878" s="6"/>
      <c r="G878" s="10" t="s">
        <v>12</v>
      </c>
      <c r="H878" s="6"/>
      <c r="I878" s="10" t="s">
        <v>13</v>
      </c>
      <c r="J878" s="6"/>
      <c r="K878" s="11" t="s">
        <v>13</v>
      </c>
      <c r="L878" s="6"/>
      <c r="M878" s="11" t="str">
        <f>$M$8</f>
        <v>BASE</v>
      </c>
      <c r="N878" s="6"/>
      <c r="O878" s="11" t="str">
        <f>$O$8</f>
        <v>SUPPLEMENTAL</v>
      </c>
      <c r="P878" s="6"/>
      <c r="Q878" s="11" t="str">
        <f>$Q$8</f>
        <v>BUDGET</v>
      </c>
    </row>
    <row r="879" spans="1:17" ht="11.85" customHeight="1" x14ac:dyDescent="0.2"/>
    <row r="880" spans="1:17" ht="11.85" customHeight="1" x14ac:dyDescent="0.2">
      <c r="A880" s="12" t="s">
        <v>269</v>
      </c>
    </row>
    <row r="881" spans="1:21" ht="11.85" customHeight="1" x14ac:dyDescent="0.2">
      <c r="A881" s="3" t="s">
        <v>502</v>
      </c>
      <c r="C881" s="2">
        <v>45019.65</v>
      </c>
      <c r="D881" s="2"/>
      <c r="E881" s="2">
        <v>27036.49</v>
      </c>
      <c r="F881" s="2"/>
      <c r="G881" s="2">
        <v>40630.699999999997</v>
      </c>
      <c r="H881" s="2"/>
      <c r="I881" s="2">
        <v>40092</v>
      </c>
      <c r="J881" s="2"/>
      <c r="K881" s="2">
        <v>40092</v>
      </c>
      <c r="L881" s="2"/>
      <c r="M881" s="4">
        <v>40508</v>
      </c>
      <c r="N881" s="2"/>
      <c r="O881" s="4">
        <v>0</v>
      </c>
      <c r="P881" s="2"/>
      <c r="Q881" s="4">
        <f t="shared" ref="Q881:Q887" si="32">M881+O881</f>
        <v>40508</v>
      </c>
      <c r="T881" s="13"/>
    </row>
    <row r="882" spans="1:21" ht="11.85" customHeight="1" x14ac:dyDescent="0.2">
      <c r="A882" s="3" t="s">
        <v>503</v>
      </c>
      <c r="C882" s="2">
        <v>0</v>
      </c>
      <c r="D882" s="2"/>
      <c r="E882" s="2">
        <v>0</v>
      </c>
      <c r="F882" s="2"/>
      <c r="G882" s="2">
        <v>0</v>
      </c>
      <c r="H882" s="2"/>
      <c r="I882" s="2">
        <v>500</v>
      </c>
      <c r="J882" s="2"/>
      <c r="K882" s="2">
        <v>500</v>
      </c>
      <c r="L882" s="2"/>
      <c r="M882" s="4">
        <v>500</v>
      </c>
      <c r="N882" s="2"/>
      <c r="O882" s="4">
        <v>0</v>
      </c>
      <c r="P882" s="2"/>
      <c r="Q882" s="4">
        <f t="shared" si="32"/>
        <v>500</v>
      </c>
      <c r="T882" s="13"/>
    </row>
    <row r="883" spans="1:21" ht="11.85" customHeight="1" x14ac:dyDescent="0.2">
      <c r="A883" s="3" t="s">
        <v>504</v>
      </c>
      <c r="C883" s="2">
        <v>0</v>
      </c>
      <c r="D883" s="2"/>
      <c r="E883" s="2">
        <v>0</v>
      </c>
      <c r="F883" s="2"/>
      <c r="G883" s="2">
        <v>0</v>
      </c>
      <c r="H883" s="2"/>
      <c r="I883" s="2">
        <v>0</v>
      </c>
      <c r="J883" s="2"/>
      <c r="K883" s="2">
        <v>0</v>
      </c>
      <c r="L883" s="2"/>
      <c r="M883" s="4">
        <v>0</v>
      </c>
      <c r="N883" s="2"/>
      <c r="O883" s="4">
        <v>0</v>
      </c>
      <c r="P883" s="2"/>
      <c r="Q883" s="4">
        <f t="shared" si="32"/>
        <v>0</v>
      </c>
      <c r="T883" s="13"/>
    </row>
    <row r="884" spans="1:21" ht="11.85" customHeight="1" x14ac:dyDescent="0.2">
      <c r="A884" s="3" t="s">
        <v>505</v>
      </c>
      <c r="C884" s="2">
        <v>0</v>
      </c>
      <c r="D884" s="2"/>
      <c r="E884" s="2">
        <v>0</v>
      </c>
      <c r="F884" s="2"/>
      <c r="G884" s="2">
        <v>0</v>
      </c>
      <c r="H884" s="2"/>
      <c r="I884" s="2">
        <v>0</v>
      </c>
      <c r="J884" s="2"/>
      <c r="K884" s="2">
        <v>0</v>
      </c>
      <c r="L884" s="2"/>
      <c r="M884" s="4">
        <v>0</v>
      </c>
      <c r="N884" s="2"/>
      <c r="O884" s="4">
        <v>0</v>
      </c>
      <c r="P884" s="2"/>
      <c r="Q884" s="4">
        <f t="shared" si="32"/>
        <v>0</v>
      </c>
      <c r="T884" s="13"/>
    </row>
    <row r="885" spans="1:21" ht="11.85" customHeight="1" x14ac:dyDescent="0.2">
      <c r="A885" s="3" t="s">
        <v>506</v>
      </c>
      <c r="C885" s="2">
        <v>1006.24</v>
      </c>
      <c r="D885" s="2"/>
      <c r="E885" s="2">
        <v>619.21</v>
      </c>
      <c r="F885" s="2"/>
      <c r="G885" s="2">
        <v>930.55</v>
      </c>
      <c r="H885" s="2"/>
      <c r="I885" s="2">
        <v>1300</v>
      </c>
      <c r="J885" s="2"/>
      <c r="K885" s="2">
        <v>1300</v>
      </c>
      <c r="L885" s="2"/>
      <c r="M885" s="4">
        <v>1415</v>
      </c>
      <c r="N885" s="2"/>
      <c r="O885" s="4">
        <v>0</v>
      </c>
      <c r="P885" s="2"/>
      <c r="Q885" s="4">
        <f t="shared" si="32"/>
        <v>1415</v>
      </c>
      <c r="T885" s="13"/>
    </row>
    <row r="886" spans="1:21" ht="11.85" customHeight="1" x14ac:dyDescent="0.2">
      <c r="A886" s="3" t="s">
        <v>507</v>
      </c>
      <c r="C886" s="2">
        <v>45.02</v>
      </c>
      <c r="D886" s="2"/>
      <c r="E886" s="2">
        <v>432.59</v>
      </c>
      <c r="F886" s="2"/>
      <c r="G886" s="2">
        <v>1137.67</v>
      </c>
      <c r="H886" s="2"/>
      <c r="I886" s="2">
        <v>2880</v>
      </c>
      <c r="J886" s="2"/>
      <c r="K886" s="2">
        <v>2880</v>
      </c>
      <c r="L886" s="2"/>
      <c r="M886" s="4">
        <v>2340</v>
      </c>
      <c r="N886" s="2"/>
      <c r="O886" s="4">
        <v>0</v>
      </c>
      <c r="P886" s="2"/>
      <c r="Q886" s="4">
        <f t="shared" si="32"/>
        <v>2340</v>
      </c>
      <c r="T886" s="13"/>
    </row>
    <row r="887" spans="1:21" ht="11.85" customHeight="1" x14ac:dyDescent="0.2">
      <c r="A887" s="3" t="s">
        <v>508</v>
      </c>
      <c r="C887" s="14">
        <v>3444.09</v>
      </c>
      <c r="D887" s="2"/>
      <c r="E887" s="14">
        <v>2068.34</v>
      </c>
      <c r="F887" s="2"/>
      <c r="G887" s="14">
        <v>3108.28</v>
      </c>
      <c r="H887" s="2"/>
      <c r="I887" s="14">
        <v>3166</v>
      </c>
      <c r="J887" s="2"/>
      <c r="K887" s="14">
        <v>3166</v>
      </c>
      <c r="L887" s="2"/>
      <c r="M887" s="15">
        <v>3199</v>
      </c>
      <c r="N887" s="2"/>
      <c r="O887" s="15">
        <v>0</v>
      </c>
      <c r="P887" s="2"/>
      <c r="Q887" s="15">
        <f t="shared" si="32"/>
        <v>3199</v>
      </c>
      <c r="T887" s="13"/>
    </row>
    <row r="888" spans="1:21" ht="11.85" customHeight="1" x14ac:dyDescent="0.2">
      <c r="A888" s="3" t="s">
        <v>280</v>
      </c>
      <c r="C888" s="2">
        <f>SUM(C881:C887)</f>
        <v>49515</v>
      </c>
      <c r="D888" s="2"/>
      <c r="E888" s="2">
        <f>SUM(E881:E887)</f>
        <v>30156.63</v>
      </c>
      <c r="F888" s="2"/>
      <c r="G888" s="2">
        <f>SUM(G881:G887)</f>
        <v>45807.199999999997</v>
      </c>
      <c r="H888" s="2"/>
      <c r="I888" s="2">
        <f>SUM(I881:I887)</f>
        <v>47938</v>
      </c>
      <c r="J888" s="2"/>
      <c r="K888" s="4">
        <f>SUM(K881:K887)</f>
        <v>47938</v>
      </c>
      <c r="L888" s="2"/>
      <c r="M888" s="4">
        <f>SUM(M881:M887)</f>
        <v>47962</v>
      </c>
      <c r="N888" s="2"/>
      <c r="O888" s="4">
        <f>SUM(O881:O887)</f>
        <v>0</v>
      </c>
      <c r="P888" s="2"/>
      <c r="Q888" s="4">
        <f>SUM(Q881:Q887)</f>
        <v>47962</v>
      </c>
      <c r="R888" s="2"/>
      <c r="T888" s="17"/>
      <c r="U888" s="2"/>
    </row>
    <row r="889" spans="1:21" ht="11.85" customHeight="1" x14ac:dyDescent="0.2">
      <c r="D889" s="2"/>
      <c r="F889" s="2"/>
      <c r="H889" s="2"/>
      <c r="J889" s="2"/>
      <c r="L889" s="2"/>
      <c r="N889" s="2"/>
      <c r="P889" s="2"/>
    </row>
    <row r="890" spans="1:21" ht="11.85" customHeight="1" x14ac:dyDescent="0.2">
      <c r="A890" s="12" t="s">
        <v>281</v>
      </c>
      <c r="D890" s="2"/>
      <c r="F890" s="2"/>
      <c r="H890" s="2"/>
      <c r="J890" s="2"/>
      <c r="L890" s="2"/>
      <c r="N890" s="2"/>
      <c r="P890" s="2"/>
    </row>
    <row r="891" spans="1:21" ht="11.85" customHeight="1" x14ac:dyDescent="0.2">
      <c r="A891" s="3" t="s">
        <v>509</v>
      </c>
      <c r="C891" s="2">
        <v>0</v>
      </c>
      <c r="D891" s="2"/>
      <c r="E891" s="2">
        <v>0</v>
      </c>
      <c r="F891" s="2"/>
      <c r="G891" s="2">
        <v>0</v>
      </c>
      <c r="H891" s="2"/>
      <c r="I891" s="2">
        <v>0</v>
      </c>
      <c r="J891" s="2"/>
      <c r="K891" s="4">
        <v>0</v>
      </c>
      <c r="L891" s="2"/>
      <c r="M891" s="4">
        <v>0</v>
      </c>
      <c r="N891" s="2"/>
      <c r="O891" s="4">
        <v>0</v>
      </c>
      <c r="P891" s="2"/>
      <c r="Q891" s="4">
        <f t="shared" ref="Q891:Q896" si="33">M891+O891</f>
        <v>0</v>
      </c>
      <c r="T891" s="13"/>
    </row>
    <row r="892" spans="1:21" ht="11.85" customHeight="1" x14ac:dyDescent="0.2">
      <c r="A892" s="3" t="s">
        <v>510</v>
      </c>
      <c r="C892" s="2">
        <v>26422.75</v>
      </c>
      <c r="D892" s="2"/>
      <c r="E892" s="2">
        <v>32949.15</v>
      </c>
      <c r="F892" s="2"/>
      <c r="G892" s="2">
        <v>24304.55</v>
      </c>
      <c r="H892" s="2"/>
      <c r="I892" s="2">
        <v>33000</v>
      </c>
      <c r="J892" s="2"/>
      <c r="K892" s="4">
        <v>33000</v>
      </c>
      <c r="L892" s="2"/>
      <c r="M892" s="4">
        <v>33000</v>
      </c>
      <c r="N892" s="2"/>
      <c r="O892" s="4">
        <v>0</v>
      </c>
      <c r="P892" s="2"/>
      <c r="Q892" s="4">
        <f t="shared" si="33"/>
        <v>33000</v>
      </c>
      <c r="T892" s="13"/>
    </row>
    <row r="893" spans="1:21" ht="11.85" customHeight="1" x14ac:dyDescent="0.2">
      <c r="A893" s="3" t="s">
        <v>511</v>
      </c>
      <c r="C893" s="2">
        <v>0</v>
      </c>
      <c r="D893" s="2"/>
      <c r="E893" s="2">
        <v>0</v>
      </c>
      <c r="F893" s="2"/>
      <c r="G893" s="2">
        <v>0</v>
      </c>
      <c r="H893" s="2"/>
      <c r="I893" s="2">
        <v>0</v>
      </c>
      <c r="J893" s="2"/>
      <c r="K893" s="4">
        <v>0</v>
      </c>
      <c r="L893" s="2"/>
      <c r="M893" s="4">
        <v>0</v>
      </c>
      <c r="N893" s="2"/>
      <c r="O893" s="4">
        <v>0</v>
      </c>
      <c r="P893" s="2"/>
      <c r="Q893" s="4">
        <f t="shared" si="33"/>
        <v>0</v>
      </c>
      <c r="T893" s="13"/>
    </row>
    <row r="894" spans="1:21" ht="11.85" customHeight="1" x14ac:dyDescent="0.2">
      <c r="A894" s="3" t="s">
        <v>512</v>
      </c>
      <c r="C894" s="2">
        <v>0</v>
      </c>
      <c r="D894" s="2"/>
      <c r="E894" s="2">
        <v>0</v>
      </c>
      <c r="F894" s="2"/>
      <c r="G894" s="2">
        <v>0</v>
      </c>
      <c r="H894" s="2"/>
      <c r="I894" s="2">
        <v>0</v>
      </c>
      <c r="J894" s="2"/>
      <c r="K894" s="4">
        <v>0</v>
      </c>
      <c r="L894" s="2"/>
      <c r="M894" s="4">
        <v>0</v>
      </c>
      <c r="N894" s="2"/>
      <c r="O894" s="4">
        <v>0</v>
      </c>
      <c r="P894" s="2"/>
      <c r="Q894" s="4">
        <f t="shared" si="33"/>
        <v>0</v>
      </c>
      <c r="T894" s="13"/>
    </row>
    <row r="895" spans="1:21" ht="11.85" customHeight="1" x14ac:dyDescent="0.2">
      <c r="A895" s="3" t="s">
        <v>513</v>
      </c>
      <c r="C895" s="2">
        <v>0</v>
      </c>
      <c r="D895" s="2"/>
      <c r="E895" s="2">
        <v>0</v>
      </c>
      <c r="F895" s="2"/>
      <c r="G895" s="2">
        <v>0</v>
      </c>
      <c r="H895" s="2"/>
      <c r="I895" s="2">
        <v>300</v>
      </c>
      <c r="J895" s="2"/>
      <c r="K895" s="4">
        <v>300</v>
      </c>
      <c r="L895" s="2"/>
      <c r="M895" s="4">
        <v>300</v>
      </c>
      <c r="N895" s="2"/>
      <c r="O895" s="4">
        <v>0</v>
      </c>
      <c r="P895" s="2"/>
      <c r="Q895" s="4">
        <f t="shared" si="33"/>
        <v>300</v>
      </c>
      <c r="T895" s="13"/>
    </row>
    <row r="896" spans="1:21" ht="11.85" customHeight="1" x14ac:dyDescent="0.2">
      <c r="A896" s="3" t="s">
        <v>514</v>
      </c>
      <c r="C896" s="14">
        <v>0</v>
      </c>
      <c r="D896" s="2"/>
      <c r="E896" s="14">
        <v>0</v>
      </c>
      <c r="F896" s="2"/>
      <c r="G896" s="14">
        <v>0</v>
      </c>
      <c r="H896" s="2"/>
      <c r="I896" s="14">
        <v>0</v>
      </c>
      <c r="J896" s="2"/>
      <c r="K896" s="15">
        <v>0</v>
      </c>
      <c r="L896" s="2"/>
      <c r="M896" s="15">
        <v>0</v>
      </c>
      <c r="N896" s="2"/>
      <c r="O896" s="15">
        <v>0</v>
      </c>
      <c r="P896" s="2"/>
      <c r="Q896" s="15">
        <f t="shared" si="33"/>
        <v>0</v>
      </c>
      <c r="T896" s="13"/>
    </row>
    <row r="897" spans="1:20" ht="11.85" customHeight="1" x14ac:dyDescent="0.2">
      <c r="A897" s="3" t="s">
        <v>299</v>
      </c>
      <c r="C897" s="2">
        <f>SUM(C891:C896)</f>
        <v>26422.75</v>
      </c>
      <c r="D897" s="2"/>
      <c r="E897" s="2">
        <f>SUM(E891:E896)</f>
        <v>32949.15</v>
      </c>
      <c r="F897" s="2"/>
      <c r="G897" s="2">
        <f>SUM(G891:G896)</f>
        <v>24304.55</v>
      </c>
      <c r="H897" s="2"/>
      <c r="I897" s="2">
        <f>SUM(I891:I896)</f>
        <v>33300</v>
      </c>
      <c r="J897" s="2"/>
      <c r="K897" s="4">
        <f>SUM(K891:K896)</f>
        <v>33300</v>
      </c>
      <c r="L897" s="2"/>
      <c r="M897" s="4">
        <f>SUM(M891:M896)</f>
        <v>33300</v>
      </c>
      <c r="N897" s="2"/>
      <c r="O897" s="4">
        <f>SUM(O891:O896)</f>
        <v>0</v>
      </c>
      <c r="P897" s="2"/>
      <c r="Q897" s="4">
        <f>SUM(Q891:Q896)</f>
        <v>33300</v>
      </c>
      <c r="T897" s="13"/>
    </row>
    <row r="898" spans="1:20" ht="11.85" customHeight="1" x14ac:dyDescent="0.2">
      <c r="T898" s="13"/>
    </row>
    <row r="899" spans="1:20" ht="11.85" customHeight="1" x14ac:dyDescent="0.2">
      <c r="A899" s="12" t="s">
        <v>300</v>
      </c>
      <c r="T899" s="13"/>
    </row>
    <row r="900" spans="1:20" ht="11.85" customHeight="1" x14ac:dyDescent="0.2">
      <c r="A900" s="3" t="s">
        <v>515</v>
      </c>
      <c r="C900" s="2">
        <v>0</v>
      </c>
      <c r="D900" s="2"/>
      <c r="E900" s="2">
        <v>2414.7399999999998</v>
      </c>
      <c r="F900" s="2"/>
      <c r="G900" s="2">
        <v>290.14</v>
      </c>
      <c r="H900" s="2"/>
      <c r="I900" s="2">
        <v>300</v>
      </c>
      <c r="J900" s="2"/>
      <c r="K900" s="4">
        <v>300</v>
      </c>
      <c r="L900" s="2"/>
      <c r="M900" s="4">
        <v>300</v>
      </c>
      <c r="N900" s="2"/>
      <c r="O900" s="4">
        <v>0</v>
      </c>
      <c r="P900" s="2"/>
      <c r="Q900" s="4">
        <f t="shared" ref="Q900:Q913" si="34">M900+O900</f>
        <v>300</v>
      </c>
      <c r="T900" s="13"/>
    </row>
    <row r="901" spans="1:20" ht="11.85" customHeight="1" x14ac:dyDescent="0.2">
      <c r="A901" s="3" t="s">
        <v>516</v>
      </c>
      <c r="C901" s="2">
        <v>2400</v>
      </c>
      <c r="D901" s="2"/>
      <c r="E901" s="2">
        <v>2860</v>
      </c>
      <c r="F901" s="2"/>
      <c r="G901" s="2">
        <v>2250</v>
      </c>
      <c r="H901" s="2"/>
      <c r="I901" s="2">
        <v>3000</v>
      </c>
      <c r="J901" s="2"/>
      <c r="K901" s="4">
        <v>3000</v>
      </c>
      <c r="L901" s="2"/>
      <c r="M901" s="4">
        <v>3000</v>
      </c>
      <c r="N901" s="2"/>
      <c r="O901" s="4">
        <v>0</v>
      </c>
      <c r="P901" s="2"/>
      <c r="Q901" s="4">
        <f t="shared" si="34"/>
        <v>3000</v>
      </c>
      <c r="T901" s="13"/>
    </row>
    <row r="902" spans="1:20" ht="11.85" customHeight="1" x14ac:dyDescent="0.2">
      <c r="A902" s="3" t="s">
        <v>517</v>
      </c>
      <c r="C902" s="2">
        <v>1609.91</v>
      </c>
      <c r="D902" s="2"/>
      <c r="E902" s="2">
        <v>1949.79</v>
      </c>
      <c r="F902" s="2"/>
      <c r="G902" s="2">
        <v>1586.15</v>
      </c>
      <c r="H902" s="2"/>
      <c r="I902" s="2">
        <v>2000</v>
      </c>
      <c r="J902" s="2"/>
      <c r="K902" s="4">
        <v>2000</v>
      </c>
      <c r="L902" s="2"/>
      <c r="M902" s="4">
        <v>2000</v>
      </c>
      <c r="N902" s="2"/>
      <c r="O902" s="4">
        <v>0</v>
      </c>
      <c r="P902" s="2"/>
      <c r="Q902" s="4">
        <f t="shared" si="34"/>
        <v>2000</v>
      </c>
      <c r="T902" s="13"/>
    </row>
    <row r="903" spans="1:20" ht="11.85" hidden="1" customHeight="1" x14ac:dyDescent="0.2">
      <c r="A903" s="3" t="s">
        <v>518</v>
      </c>
      <c r="C903" s="2">
        <v>0</v>
      </c>
      <c r="D903" s="2"/>
      <c r="E903" s="2">
        <v>0</v>
      </c>
      <c r="F903" s="2"/>
      <c r="G903" s="2">
        <v>0</v>
      </c>
      <c r="H903" s="2"/>
      <c r="I903" s="2">
        <v>0</v>
      </c>
      <c r="J903" s="2"/>
      <c r="K903" s="4">
        <v>0</v>
      </c>
      <c r="L903" s="2"/>
      <c r="M903" s="4">
        <v>0</v>
      </c>
      <c r="N903" s="2"/>
      <c r="O903" s="4">
        <v>0</v>
      </c>
      <c r="P903" s="2"/>
      <c r="Q903" s="4">
        <f t="shared" si="34"/>
        <v>0</v>
      </c>
      <c r="T903" s="13"/>
    </row>
    <row r="904" spans="1:20" ht="11.85" customHeight="1" x14ac:dyDescent="0.2">
      <c r="A904" s="3" t="s">
        <v>519</v>
      </c>
      <c r="C904" s="2">
        <v>0</v>
      </c>
      <c r="D904" s="2"/>
      <c r="E904" s="2">
        <v>0</v>
      </c>
      <c r="F904" s="2"/>
      <c r="G904" s="2">
        <v>0</v>
      </c>
      <c r="H904" s="2"/>
      <c r="I904" s="2">
        <v>0</v>
      </c>
      <c r="J904" s="2"/>
      <c r="K904" s="4">
        <v>0</v>
      </c>
      <c r="L904" s="2"/>
      <c r="M904" s="4">
        <v>0</v>
      </c>
      <c r="N904" s="2"/>
      <c r="O904" s="4">
        <v>0</v>
      </c>
      <c r="P904" s="2"/>
      <c r="Q904" s="4">
        <f t="shared" si="34"/>
        <v>0</v>
      </c>
      <c r="T904" s="13"/>
    </row>
    <row r="905" spans="1:20" ht="11.85" customHeight="1" x14ac:dyDescent="0.2">
      <c r="A905" s="3" t="s">
        <v>520</v>
      </c>
      <c r="C905" s="2">
        <v>0</v>
      </c>
      <c r="D905" s="2"/>
      <c r="E905" s="2">
        <v>0</v>
      </c>
      <c r="F905" s="2"/>
      <c r="G905" s="2">
        <v>0</v>
      </c>
      <c r="H905" s="2"/>
      <c r="I905" s="2">
        <v>0</v>
      </c>
      <c r="J905" s="2"/>
      <c r="K905" s="4">
        <v>0</v>
      </c>
      <c r="L905" s="2"/>
      <c r="M905" s="4">
        <v>0</v>
      </c>
      <c r="N905" s="2"/>
      <c r="O905" s="4">
        <v>0</v>
      </c>
      <c r="P905" s="2"/>
      <c r="Q905" s="4">
        <f t="shared" si="34"/>
        <v>0</v>
      </c>
      <c r="T905" s="13"/>
    </row>
    <row r="906" spans="1:20" ht="11.85" customHeight="1" x14ac:dyDescent="0.2">
      <c r="A906" s="3" t="s">
        <v>521</v>
      </c>
      <c r="C906" s="2">
        <v>1360.99</v>
      </c>
      <c r="D906" s="2"/>
      <c r="E906" s="2">
        <v>892.63</v>
      </c>
      <c r="F906" s="2"/>
      <c r="G906" s="2">
        <v>7148.35</v>
      </c>
      <c r="H906" s="2"/>
      <c r="I906" s="2">
        <v>2200</v>
      </c>
      <c r="J906" s="2"/>
      <c r="K906" s="4">
        <v>2200</v>
      </c>
      <c r="L906" s="2"/>
      <c r="M906" s="4">
        <v>2200</v>
      </c>
      <c r="N906" s="2"/>
      <c r="O906" s="4">
        <v>0</v>
      </c>
      <c r="P906" s="2"/>
      <c r="Q906" s="4">
        <f t="shared" si="34"/>
        <v>2200</v>
      </c>
      <c r="T906" s="13"/>
    </row>
    <row r="907" spans="1:20" ht="11.85" customHeight="1" x14ac:dyDescent="0.2">
      <c r="A907" s="3" t="s">
        <v>522</v>
      </c>
      <c r="C907" s="2">
        <v>587.5</v>
      </c>
      <c r="D907" s="2"/>
      <c r="E907" s="2">
        <v>570.27</v>
      </c>
      <c r="F907" s="2"/>
      <c r="G907" s="2">
        <v>515.80999999999995</v>
      </c>
      <c r="H907" s="2"/>
      <c r="I907" s="2">
        <v>700</v>
      </c>
      <c r="J907" s="2"/>
      <c r="K907" s="4">
        <v>700</v>
      </c>
      <c r="L907" s="2"/>
      <c r="M907" s="4">
        <v>700</v>
      </c>
      <c r="N907" s="2"/>
      <c r="O907" s="4">
        <v>0</v>
      </c>
      <c r="P907" s="2"/>
      <c r="Q907" s="4">
        <f t="shared" si="34"/>
        <v>700</v>
      </c>
      <c r="T907" s="13"/>
    </row>
    <row r="908" spans="1:20" ht="11.85" customHeight="1" x14ac:dyDescent="0.2">
      <c r="A908" s="3" t="s">
        <v>523</v>
      </c>
      <c r="C908" s="2">
        <v>1577.8</v>
      </c>
      <c r="D908" s="2"/>
      <c r="E908" s="2">
        <v>1841.61</v>
      </c>
      <c r="F908" s="2"/>
      <c r="G908" s="2">
        <v>1341.19</v>
      </c>
      <c r="H908" s="2"/>
      <c r="I908" s="2">
        <v>1800</v>
      </c>
      <c r="J908" s="2"/>
      <c r="K908" s="4">
        <v>1800</v>
      </c>
      <c r="L908" s="2"/>
      <c r="M908" s="4">
        <v>1800</v>
      </c>
      <c r="N908" s="2"/>
      <c r="O908" s="4">
        <v>0</v>
      </c>
      <c r="P908" s="2"/>
      <c r="Q908" s="4">
        <f t="shared" si="34"/>
        <v>1800</v>
      </c>
      <c r="T908" s="13"/>
    </row>
    <row r="909" spans="1:20" ht="11.85" customHeight="1" x14ac:dyDescent="0.2">
      <c r="A909" s="3" t="s">
        <v>524</v>
      </c>
      <c r="C909" s="2">
        <v>0</v>
      </c>
      <c r="D909" s="2"/>
      <c r="E909" s="2">
        <v>0</v>
      </c>
      <c r="F909" s="2"/>
      <c r="G909" s="2">
        <v>0</v>
      </c>
      <c r="H909" s="2"/>
      <c r="I909" s="2">
        <v>0</v>
      </c>
      <c r="J909" s="2"/>
      <c r="K909" s="4">
        <v>0</v>
      </c>
      <c r="L909" s="2"/>
      <c r="M909" s="4">
        <v>0</v>
      </c>
      <c r="N909" s="2"/>
      <c r="O909" s="4">
        <v>0</v>
      </c>
      <c r="P909" s="2"/>
      <c r="Q909" s="4">
        <f t="shared" si="34"/>
        <v>0</v>
      </c>
      <c r="T909" s="13"/>
    </row>
    <row r="910" spans="1:20" ht="11.85" customHeight="1" x14ac:dyDescent="0.2">
      <c r="A910" s="3" t="s">
        <v>525</v>
      </c>
      <c r="C910" s="2">
        <v>7869</v>
      </c>
      <c r="D910" s="2"/>
      <c r="E910" s="2">
        <v>7919</v>
      </c>
      <c r="F910" s="2"/>
      <c r="G910" s="2">
        <v>8772.9500000000007</v>
      </c>
      <c r="H910" s="2"/>
      <c r="I910" s="2">
        <v>9500</v>
      </c>
      <c r="J910" s="2"/>
      <c r="K910" s="4">
        <v>9500</v>
      </c>
      <c r="L910" s="2"/>
      <c r="M910" s="4">
        <v>9500</v>
      </c>
      <c r="N910" s="2"/>
      <c r="O910" s="4">
        <v>0</v>
      </c>
      <c r="P910" s="2"/>
      <c r="Q910" s="4">
        <f t="shared" si="34"/>
        <v>9500</v>
      </c>
      <c r="T910" s="13"/>
    </row>
    <row r="911" spans="1:20" ht="11.85" customHeight="1" x14ac:dyDescent="0.2">
      <c r="A911" s="3" t="s">
        <v>526</v>
      </c>
      <c r="C911" s="2">
        <v>849.7</v>
      </c>
      <c r="D911" s="2"/>
      <c r="E911" s="2">
        <v>455</v>
      </c>
      <c r="F911" s="2"/>
      <c r="G911" s="2">
        <v>676.11</v>
      </c>
      <c r="H911" s="2"/>
      <c r="I911" s="2">
        <v>1300</v>
      </c>
      <c r="J911" s="2"/>
      <c r="K911" s="4">
        <v>1300</v>
      </c>
      <c r="L911" s="2"/>
      <c r="M911" s="4">
        <v>1300</v>
      </c>
      <c r="N911" s="2"/>
      <c r="O911" s="4">
        <v>0</v>
      </c>
      <c r="P911" s="2"/>
      <c r="Q911" s="4">
        <f t="shared" si="34"/>
        <v>1300</v>
      </c>
      <c r="T911" s="13"/>
    </row>
    <row r="912" spans="1:20" ht="11.85" customHeight="1" x14ac:dyDescent="0.2">
      <c r="A912" s="3" t="s">
        <v>527</v>
      </c>
      <c r="C912" s="2">
        <v>2004.62</v>
      </c>
      <c r="D912" s="2"/>
      <c r="E912" s="2">
        <v>597.24</v>
      </c>
      <c r="F912" s="2"/>
      <c r="G912" s="2">
        <v>2910.77</v>
      </c>
      <c r="H912" s="2"/>
      <c r="I912" s="2">
        <v>2500</v>
      </c>
      <c r="J912" s="2"/>
      <c r="K912" s="4">
        <v>2500</v>
      </c>
      <c r="L912" s="2"/>
      <c r="M912" s="4">
        <v>2500</v>
      </c>
      <c r="N912" s="2"/>
      <c r="O912" s="4">
        <v>0</v>
      </c>
      <c r="P912" s="2"/>
      <c r="Q912" s="4">
        <f t="shared" si="34"/>
        <v>2500</v>
      </c>
      <c r="T912" s="13"/>
    </row>
    <row r="913" spans="1:21" ht="11.85" customHeight="1" x14ac:dyDescent="0.2">
      <c r="A913" s="3" t="s">
        <v>528</v>
      </c>
      <c r="C913" s="14">
        <v>0</v>
      </c>
      <c r="D913" s="2"/>
      <c r="E913" s="14">
        <v>0</v>
      </c>
      <c r="F913" s="2"/>
      <c r="G913" s="14">
        <v>0</v>
      </c>
      <c r="H913" s="2"/>
      <c r="I913" s="14">
        <v>0</v>
      </c>
      <c r="J913" s="2"/>
      <c r="K913" s="15">
        <v>0</v>
      </c>
      <c r="L913" s="2"/>
      <c r="M913" s="15">
        <v>0</v>
      </c>
      <c r="N913" s="2"/>
      <c r="O913" s="15">
        <v>0</v>
      </c>
      <c r="P913" s="2"/>
      <c r="Q913" s="15">
        <f t="shared" si="34"/>
        <v>0</v>
      </c>
      <c r="T913" s="13"/>
    </row>
    <row r="914" spans="1:21" ht="11.85" customHeight="1" x14ac:dyDescent="0.2">
      <c r="A914" s="3" t="s">
        <v>322</v>
      </c>
      <c r="C914" s="2">
        <f>SUM(C900:C913)</f>
        <v>18259.52</v>
      </c>
      <c r="D914" s="2"/>
      <c r="E914" s="2">
        <f>SUM(E900:E913)</f>
        <v>19500.280000000002</v>
      </c>
      <c r="F914" s="2"/>
      <c r="G914" s="2">
        <f>SUM(G900:G913)</f>
        <v>25491.47</v>
      </c>
      <c r="H914" s="2"/>
      <c r="I914" s="2">
        <f>SUM(I900:I913)</f>
        <v>23300</v>
      </c>
      <c r="J914" s="2"/>
      <c r="K914" s="4">
        <f>SUM(K900:K913)</f>
        <v>23300</v>
      </c>
      <c r="L914" s="2"/>
      <c r="M914" s="4">
        <f>SUM(M900:M913)</f>
        <v>23300</v>
      </c>
      <c r="N914" s="2"/>
      <c r="O914" s="4">
        <f>SUM(O900:O913)</f>
        <v>0</v>
      </c>
      <c r="P914" s="2"/>
      <c r="Q914" s="4">
        <f>SUM(Q900:Q913)</f>
        <v>23300</v>
      </c>
      <c r="T914" s="17"/>
      <c r="U914" s="2"/>
    </row>
    <row r="915" spans="1:21" ht="11.85" customHeight="1" x14ac:dyDescent="0.2">
      <c r="D915" s="2"/>
      <c r="F915" s="2"/>
      <c r="H915" s="2"/>
      <c r="J915" s="2"/>
      <c r="L915" s="2"/>
      <c r="N915" s="2"/>
      <c r="P915" s="2"/>
    </row>
    <row r="916" spans="1:21" ht="11.85" customHeight="1" x14ac:dyDescent="0.2">
      <c r="A916" s="3" t="s">
        <v>529</v>
      </c>
      <c r="C916" s="2">
        <v>0</v>
      </c>
      <c r="D916" s="2"/>
      <c r="E916" s="2">
        <v>0</v>
      </c>
      <c r="F916" s="2"/>
      <c r="G916" s="2">
        <v>0</v>
      </c>
      <c r="H916" s="2"/>
      <c r="I916" s="2">
        <v>0</v>
      </c>
      <c r="J916" s="2"/>
      <c r="K916" s="4">
        <v>0</v>
      </c>
      <c r="L916" s="2"/>
      <c r="M916" s="4">
        <v>0</v>
      </c>
      <c r="N916" s="2"/>
      <c r="O916" s="4">
        <v>0</v>
      </c>
      <c r="P916" s="2"/>
      <c r="Q916" s="4">
        <f>M916+O916</f>
        <v>0</v>
      </c>
      <c r="T916" s="13"/>
    </row>
    <row r="917" spans="1:21" ht="11.85" customHeight="1" x14ac:dyDescent="0.2">
      <c r="A917" s="3" t="s">
        <v>530</v>
      </c>
      <c r="C917" s="14">
        <v>0</v>
      </c>
      <c r="D917" s="2"/>
      <c r="E917" s="14">
        <v>0</v>
      </c>
      <c r="F917" s="2"/>
      <c r="G917" s="14">
        <v>0</v>
      </c>
      <c r="H917" s="2"/>
      <c r="I917" s="14">
        <v>0</v>
      </c>
      <c r="J917" s="2"/>
      <c r="K917" s="15">
        <v>0</v>
      </c>
      <c r="L917" s="2"/>
      <c r="M917" s="15">
        <v>0</v>
      </c>
      <c r="N917" s="2"/>
      <c r="O917" s="15">
        <v>0</v>
      </c>
      <c r="P917" s="2"/>
      <c r="Q917" s="15">
        <f>M917+O917</f>
        <v>0</v>
      </c>
      <c r="T917" s="13"/>
    </row>
    <row r="918" spans="1:21" ht="11.85" customHeight="1" x14ac:dyDescent="0.2">
      <c r="A918" s="3" t="s">
        <v>325</v>
      </c>
      <c r="C918" s="2">
        <f>SUM(C916:C917)</f>
        <v>0</v>
      </c>
      <c r="D918" s="2"/>
      <c r="E918" s="2">
        <f>SUM(E916:E917)</f>
        <v>0</v>
      </c>
      <c r="F918" s="2"/>
      <c r="G918" s="2">
        <f>SUM(G916:G917)</f>
        <v>0</v>
      </c>
      <c r="H918" s="2"/>
      <c r="I918" s="2">
        <f>SUM(I916:I917)</f>
        <v>0</v>
      </c>
      <c r="J918" s="2"/>
      <c r="K918" s="4">
        <f>SUM(K916:K917)</f>
        <v>0</v>
      </c>
      <c r="L918" s="2"/>
      <c r="M918" s="4">
        <f>SUM(M916:M917)</f>
        <v>0</v>
      </c>
      <c r="N918" s="2"/>
      <c r="O918" s="4">
        <f>SUM(O916:O917)</f>
        <v>0</v>
      </c>
      <c r="P918" s="2"/>
      <c r="Q918" s="4">
        <f>SUM(Q916:Q917)</f>
        <v>0</v>
      </c>
    </row>
    <row r="919" spans="1:21" ht="11.85" customHeight="1" x14ac:dyDescent="0.2">
      <c r="D919" s="2"/>
      <c r="F919" s="2"/>
      <c r="H919" s="2"/>
      <c r="J919" s="2"/>
      <c r="L919" s="2"/>
      <c r="N919" s="2"/>
      <c r="P919" s="2"/>
    </row>
    <row r="920" spans="1:21" ht="11.85" customHeight="1" x14ac:dyDescent="0.2">
      <c r="A920" s="3" t="s">
        <v>531</v>
      </c>
      <c r="C920" s="2">
        <f>C888+C897+C914+C918</f>
        <v>94197.27</v>
      </c>
      <c r="D920" s="2"/>
      <c r="E920" s="2">
        <f>E888+E897+E914+E918</f>
        <v>82606.06</v>
      </c>
      <c r="F920" s="2"/>
      <c r="G920" s="2">
        <f>G888+G897+G914+G918</f>
        <v>95603.22</v>
      </c>
      <c r="H920" s="2"/>
      <c r="I920" s="2">
        <f>I888+I897+I914+I918</f>
        <v>104538</v>
      </c>
      <c r="J920" s="2"/>
      <c r="K920" s="4">
        <f>K888+K897+K914+K918</f>
        <v>104538</v>
      </c>
      <c r="L920" s="2"/>
      <c r="M920" s="4">
        <f>M888+M897+M914+M918</f>
        <v>104562</v>
      </c>
      <c r="N920" s="2"/>
      <c r="O920" s="4">
        <f>O888+O897+O914+O918</f>
        <v>0</v>
      </c>
      <c r="P920" s="2"/>
      <c r="Q920" s="4">
        <f>Q888+Q897+Q914+Q918</f>
        <v>104562</v>
      </c>
      <c r="R920" s="2"/>
      <c r="T920" s="13"/>
      <c r="U920" s="2"/>
    </row>
    <row r="921" spans="1:21" ht="11.85" customHeight="1" x14ac:dyDescent="0.2">
      <c r="D921" s="2"/>
      <c r="F921" s="2"/>
      <c r="H921" s="2"/>
      <c r="J921" s="2"/>
      <c r="L921" s="2"/>
      <c r="N921" s="2"/>
      <c r="P921" s="2"/>
    </row>
    <row r="922" spans="1:21" ht="11.85" customHeight="1" x14ac:dyDescent="0.2">
      <c r="D922" s="2"/>
      <c r="F922" s="2"/>
      <c r="H922" s="2"/>
      <c r="J922" s="2"/>
      <c r="L922" s="2"/>
      <c r="N922" s="2"/>
      <c r="P922" s="2"/>
    </row>
    <row r="923" spans="1:21" ht="11.85" customHeight="1" x14ac:dyDescent="0.2">
      <c r="D923" s="2"/>
      <c r="F923" s="2"/>
      <c r="H923" s="2"/>
      <c r="J923" s="2"/>
      <c r="L923" s="2"/>
      <c r="N923" s="2"/>
      <c r="P923" s="2"/>
    </row>
    <row r="924" spans="1:21" ht="11.85" customHeight="1" x14ac:dyDescent="0.2">
      <c r="D924" s="2"/>
      <c r="F924" s="2"/>
      <c r="H924" s="2"/>
      <c r="J924" s="2"/>
      <c r="L924" s="2"/>
      <c r="N924" s="2"/>
      <c r="P924" s="2"/>
    </row>
    <row r="925" spans="1:21" ht="11.85" customHeight="1" x14ac:dyDescent="0.2">
      <c r="D925" s="2"/>
      <c r="F925" s="2"/>
      <c r="H925" s="2"/>
      <c r="J925" s="2"/>
      <c r="L925" s="2"/>
      <c r="N925" s="2"/>
      <c r="P925" s="2"/>
    </row>
    <row r="926" spans="1:21" ht="11.85" customHeight="1" x14ac:dyDescent="0.2">
      <c r="D926" s="2"/>
      <c r="F926" s="2"/>
      <c r="H926" s="2"/>
      <c r="J926" s="2"/>
      <c r="L926" s="2"/>
      <c r="N926" s="2"/>
      <c r="P926" s="2"/>
    </row>
    <row r="927" spans="1:21" ht="11.85" customHeight="1" x14ac:dyDescent="0.2">
      <c r="D927" s="2"/>
      <c r="F927" s="2"/>
      <c r="H927" s="2"/>
      <c r="J927" s="2"/>
      <c r="L927" s="2"/>
      <c r="N927" s="2"/>
      <c r="P927" s="2"/>
    </row>
    <row r="928" spans="1:21" ht="11.85" customHeight="1" x14ac:dyDescent="0.2">
      <c r="D928" s="2"/>
      <c r="F928" s="2"/>
      <c r="H928" s="2"/>
      <c r="J928" s="2"/>
      <c r="L928" s="2"/>
      <c r="N928" s="2"/>
      <c r="P928" s="2"/>
    </row>
    <row r="929" spans="1:20" ht="11.85" customHeight="1" x14ac:dyDescent="0.2">
      <c r="D929" s="2"/>
      <c r="F929" s="2"/>
      <c r="H929" s="2"/>
      <c r="J929" s="2"/>
      <c r="L929" s="2"/>
      <c r="N929" s="2"/>
      <c r="P929" s="2"/>
    </row>
    <row r="930" spans="1:20" ht="11.85" customHeight="1" x14ac:dyDescent="0.2">
      <c r="D930" s="2"/>
      <c r="F930" s="2"/>
      <c r="H930" s="2"/>
      <c r="J930" s="2"/>
      <c r="L930" s="2"/>
      <c r="N930" s="2"/>
      <c r="P930" s="2"/>
    </row>
    <row r="931" spans="1:20" ht="11.85" customHeight="1" x14ac:dyDescent="0.2">
      <c r="D931" s="2"/>
      <c r="F931" s="2"/>
      <c r="H931" s="2"/>
      <c r="J931" s="2"/>
      <c r="L931" s="2"/>
      <c r="N931" s="2"/>
      <c r="P931" s="2"/>
    </row>
    <row r="932" spans="1:20" ht="11.85" customHeight="1" x14ac:dyDescent="0.2">
      <c r="D932" s="2"/>
      <c r="F932" s="2"/>
      <c r="H932" s="2"/>
      <c r="J932" s="2"/>
      <c r="L932" s="2"/>
      <c r="N932" s="2"/>
      <c r="P932" s="2"/>
    </row>
    <row r="933" spans="1:20" ht="11.85" customHeight="1" x14ac:dyDescent="0.2">
      <c r="A933" s="1"/>
      <c r="B933" s="1"/>
      <c r="E933" s="2" t="str">
        <f>$E$1</f>
        <v>CITY OF BRADY</v>
      </c>
    </row>
    <row r="934" spans="1:20" ht="11.85" customHeight="1" x14ac:dyDescent="0.2">
      <c r="E934" s="2" t="str">
        <f>$E$2</f>
        <v>BUDGET REPORT</v>
      </c>
    </row>
    <row r="935" spans="1:20" ht="11.85" customHeight="1" x14ac:dyDescent="0.2">
      <c r="E935" s="2" t="str">
        <f>$E$3</f>
        <v>FISCAL YEAR 2022 - 2023</v>
      </c>
    </row>
    <row r="936" spans="1:20" ht="11.85" customHeight="1" x14ac:dyDescent="0.2">
      <c r="A936" s="3" t="s">
        <v>3</v>
      </c>
    </row>
    <row r="937" spans="1:20" ht="11.85" customHeight="1" x14ac:dyDescent="0.2">
      <c r="A937" s="3" t="s">
        <v>532</v>
      </c>
    </row>
    <row r="938" spans="1:20" ht="11.85" customHeight="1" x14ac:dyDescent="0.2">
      <c r="I938" s="49" t="str">
        <f>$I$6</f>
        <v>(----- 2021-2022 ------)</v>
      </c>
      <c r="J938" s="49"/>
      <c r="K938" s="49"/>
      <c r="L938" s="6"/>
      <c r="M938" s="49" t="str">
        <f>$M$6</f>
        <v>2022-2023</v>
      </c>
      <c r="N938" s="49"/>
      <c r="O938" s="49"/>
      <c r="P938" s="49"/>
      <c r="Q938" s="49"/>
    </row>
    <row r="939" spans="1:20" ht="11.85" customHeight="1" x14ac:dyDescent="0.2">
      <c r="C939" s="7" t="str">
        <f>$C$7</f>
        <v>2018-2019</v>
      </c>
      <c r="D939" s="6"/>
      <c r="E939" s="7" t="str">
        <f>$E$7</f>
        <v>2019-2020</v>
      </c>
      <c r="F939" s="6"/>
      <c r="G939" s="7" t="str">
        <f>$G$7</f>
        <v>2020-2021</v>
      </c>
      <c r="H939" s="6"/>
      <c r="I939" s="7" t="s">
        <v>9</v>
      </c>
      <c r="J939" s="6"/>
      <c r="K939" s="8" t="str">
        <f>+$K$7</f>
        <v>PROJECTED</v>
      </c>
      <c r="L939" s="6"/>
      <c r="M939" s="8" t="str">
        <f>$M$7</f>
        <v>2022-2023</v>
      </c>
      <c r="N939" s="6"/>
      <c r="O939" s="8" t="str">
        <f>$O$7</f>
        <v>2022-2023</v>
      </c>
      <c r="P939" s="6"/>
      <c r="Q939" s="8" t="str">
        <f>$Q$7</f>
        <v xml:space="preserve">APPROVED </v>
      </c>
    </row>
    <row r="940" spans="1:20" ht="11.85" customHeight="1" x14ac:dyDescent="0.2">
      <c r="A940" s="9" t="s">
        <v>268</v>
      </c>
      <c r="C940" s="10" t="s">
        <v>12</v>
      </c>
      <c r="D940" s="6"/>
      <c r="E940" s="10" t="s">
        <v>12</v>
      </c>
      <c r="F940" s="6"/>
      <c r="G940" s="10" t="s">
        <v>12</v>
      </c>
      <c r="H940" s="6"/>
      <c r="I940" s="10" t="s">
        <v>13</v>
      </c>
      <c r="J940" s="6"/>
      <c r="K940" s="11" t="s">
        <v>13</v>
      </c>
      <c r="L940" s="6"/>
      <c r="M940" s="11" t="str">
        <f>$M$8</f>
        <v>BASE</v>
      </c>
      <c r="N940" s="6"/>
      <c r="O940" s="11" t="str">
        <f>$O$8</f>
        <v>SUPPLEMENTAL</v>
      </c>
      <c r="P940" s="6"/>
      <c r="Q940" s="11" t="str">
        <f>$Q$8</f>
        <v>BUDGET</v>
      </c>
    </row>
    <row r="941" spans="1:20" ht="11.85" customHeight="1" x14ac:dyDescent="0.2"/>
    <row r="942" spans="1:20" ht="11.85" customHeight="1" x14ac:dyDescent="0.2">
      <c r="A942" s="12" t="s">
        <v>269</v>
      </c>
    </row>
    <row r="943" spans="1:20" ht="11.85" customHeight="1" x14ac:dyDescent="0.2">
      <c r="A943" s="3" t="s">
        <v>533</v>
      </c>
      <c r="C943" s="2">
        <v>117561.79</v>
      </c>
      <c r="D943" s="2"/>
      <c r="E943" s="2">
        <v>137527</v>
      </c>
      <c r="F943" s="2"/>
      <c r="G943" s="2">
        <v>147672.32000000001</v>
      </c>
      <c r="H943" s="2"/>
      <c r="I943" s="2">
        <v>165386</v>
      </c>
      <c r="J943" s="2"/>
      <c r="K943" s="2">
        <v>165386</v>
      </c>
      <c r="L943" s="2"/>
      <c r="M943" s="4">
        <v>169810</v>
      </c>
      <c r="N943" s="2"/>
      <c r="O943" s="4">
        <f>10600+1000</f>
        <v>11600</v>
      </c>
      <c r="P943" s="2"/>
      <c r="Q943" s="4">
        <f t="shared" ref="Q943:Q951" si="35">M943+O943</f>
        <v>181410</v>
      </c>
      <c r="T943" s="13"/>
    </row>
    <row r="944" spans="1:20" ht="11.85" customHeight="1" x14ac:dyDescent="0.2">
      <c r="A944" s="3" t="s">
        <v>534</v>
      </c>
      <c r="C944" s="2">
        <v>3090.13</v>
      </c>
      <c r="D944" s="2"/>
      <c r="E944" s="2">
        <v>4039.2</v>
      </c>
      <c r="F944" s="2"/>
      <c r="G944" s="2">
        <v>3466.66</v>
      </c>
      <c r="H944" s="2"/>
      <c r="I944" s="2">
        <v>4000</v>
      </c>
      <c r="J944" s="2"/>
      <c r="K944" s="2">
        <v>4000</v>
      </c>
      <c r="L944" s="2"/>
      <c r="M944" s="4">
        <v>4000</v>
      </c>
      <c r="N944" s="2"/>
      <c r="O944" s="4">
        <v>1000</v>
      </c>
      <c r="P944" s="2"/>
      <c r="Q944" s="4">
        <f t="shared" si="35"/>
        <v>5000</v>
      </c>
      <c r="T944" s="13"/>
    </row>
    <row r="945" spans="1:21" ht="11.85" customHeight="1" x14ac:dyDescent="0.2">
      <c r="A945" s="3" t="s">
        <v>535</v>
      </c>
      <c r="C945" s="2">
        <v>1200</v>
      </c>
      <c r="D945" s="2"/>
      <c r="E945" s="2">
        <v>1425</v>
      </c>
      <c r="F945" s="2"/>
      <c r="G945" s="2">
        <v>2475</v>
      </c>
      <c r="H945" s="2"/>
      <c r="I945" s="2">
        <v>1800</v>
      </c>
      <c r="J945" s="2"/>
      <c r="K945" s="2">
        <v>1800</v>
      </c>
      <c r="L945" s="2"/>
      <c r="M945" s="4">
        <v>1800</v>
      </c>
      <c r="N945" s="2"/>
      <c r="O945" s="4">
        <v>0</v>
      </c>
      <c r="P945" s="2"/>
      <c r="Q945" s="4">
        <f t="shared" si="35"/>
        <v>1800</v>
      </c>
      <c r="T945" s="13"/>
    </row>
    <row r="946" spans="1:21" ht="11.85" hidden="1" customHeight="1" x14ac:dyDescent="0.2">
      <c r="A946" s="3" t="s">
        <v>536</v>
      </c>
      <c r="C946" s="2">
        <v>0</v>
      </c>
      <c r="D946" s="2"/>
      <c r="E946" s="2">
        <v>0</v>
      </c>
      <c r="F946" s="2"/>
      <c r="G946" s="2">
        <v>0</v>
      </c>
      <c r="H946" s="2"/>
      <c r="I946" s="2">
        <v>0</v>
      </c>
      <c r="J946" s="2"/>
      <c r="K946" s="2">
        <v>0</v>
      </c>
      <c r="L946" s="2"/>
      <c r="M946" s="4">
        <v>0</v>
      </c>
      <c r="N946" s="2"/>
      <c r="O946" s="4">
        <v>0</v>
      </c>
      <c r="P946" s="2"/>
      <c r="Q946" s="4">
        <f t="shared" si="35"/>
        <v>0</v>
      </c>
      <c r="T946" s="13"/>
    </row>
    <row r="947" spans="1:21" ht="11.85" customHeight="1" x14ac:dyDescent="0.2">
      <c r="A947" s="3" t="s">
        <v>537</v>
      </c>
      <c r="C947" s="2">
        <v>19259.8</v>
      </c>
      <c r="D947" s="2"/>
      <c r="E947" s="2">
        <v>23027.9</v>
      </c>
      <c r="F947" s="2"/>
      <c r="G947" s="2">
        <v>23063.42</v>
      </c>
      <c r="H947" s="2"/>
      <c r="I947" s="2">
        <v>23664</v>
      </c>
      <c r="J947" s="2"/>
      <c r="K947" s="2">
        <v>23664</v>
      </c>
      <c r="L947" s="2"/>
      <c r="M947" s="4">
        <v>24720</v>
      </c>
      <c r="N947" s="2"/>
      <c r="O947" s="4">
        <v>0</v>
      </c>
      <c r="P947" s="2"/>
      <c r="Q947" s="4">
        <f t="shared" si="35"/>
        <v>24720</v>
      </c>
      <c r="T947" s="13"/>
    </row>
    <row r="948" spans="1:21" ht="11.85" customHeight="1" x14ac:dyDescent="0.2">
      <c r="A948" s="3" t="s">
        <v>538</v>
      </c>
      <c r="C948" s="2">
        <v>12645.63</v>
      </c>
      <c r="D948" s="2"/>
      <c r="E948" s="2">
        <v>14637.56</v>
      </c>
      <c r="F948" s="2"/>
      <c r="G948" s="2">
        <v>15131.73</v>
      </c>
      <c r="H948" s="2"/>
      <c r="I948" s="2">
        <v>14573</v>
      </c>
      <c r="J948" s="2"/>
      <c r="K948" s="2">
        <v>14573</v>
      </c>
      <c r="L948" s="2"/>
      <c r="M948" s="4">
        <v>15134</v>
      </c>
      <c r="N948" s="2"/>
      <c r="O948" s="4">
        <v>1100</v>
      </c>
      <c r="P948" s="2"/>
      <c r="Q948" s="4">
        <f t="shared" si="35"/>
        <v>16234</v>
      </c>
      <c r="T948" s="13"/>
    </row>
    <row r="949" spans="1:21" ht="11.85" customHeight="1" x14ac:dyDescent="0.2">
      <c r="A949" s="3" t="s">
        <v>539</v>
      </c>
      <c r="C949" s="2">
        <v>1802.58</v>
      </c>
      <c r="D949" s="2"/>
      <c r="E949" s="2">
        <v>3246.69</v>
      </c>
      <c r="F949" s="2"/>
      <c r="G949" s="2">
        <v>3728.89</v>
      </c>
      <c r="H949" s="2"/>
      <c r="I949" s="2">
        <v>4435</v>
      </c>
      <c r="J949" s="2"/>
      <c r="K949" s="2">
        <v>4435</v>
      </c>
      <c r="L949" s="2"/>
      <c r="M949" s="4">
        <v>3948</v>
      </c>
      <c r="N949" s="2"/>
      <c r="O949" s="4">
        <v>0</v>
      </c>
      <c r="P949" s="2"/>
      <c r="Q949" s="4">
        <f t="shared" si="35"/>
        <v>3948</v>
      </c>
      <c r="T949" s="13"/>
    </row>
    <row r="950" spans="1:21" ht="11.85" customHeight="1" x14ac:dyDescent="0.2">
      <c r="A950" s="3" t="s">
        <v>540</v>
      </c>
      <c r="C950" s="2">
        <v>18</v>
      </c>
      <c r="D950" s="2"/>
      <c r="E950" s="2">
        <v>288</v>
      </c>
      <c r="F950" s="2"/>
      <c r="G950" s="2">
        <v>504</v>
      </c>
      <c r="H950" s="2"/>
      <c r="I950" s="2">
        <v>576</v>
      </c>
      <c r="J950" s="2"/>
      <c r="K950" s="2">
        <v>576</v>
      </c>
      <c r="L950" s="2"/>
      <c r="M950" s="4">
        <v>468</v>
      </c>
      <c r="N950" s="2"/>
      <c r="O950" s="4">
        <v>0</v>
      </c>
      <c r="P950" s="2"/>
      <c r="Q950" s="4">
        <f t="shared" si="35"/>
        <v>468</v>
      </c>
      <c r="T950" s="13"/>
    </row>
    <row r="951" spans="1:21" ht="11.85" customHeight="1" x14ac:dyDescent="0.2">
      <c r="A951" s="3" t="s">
        <v>541</v>
      </c>
      <c r="C951" s="14">
        <v>9181.56</v>
      </c>
      <c r="D951" s="2"/>
      <c r="E951" s="14">
        <v>10984.66</v>
      </c>
      <c r="F951" s="2"/>
      <c r="G951" s="14">
        <v>11423.74</v>
      </c>
      <c r="H951" s="2"/>
      <c r="I951" s="14">
        <v>13212</v>
      </c>
      <c r="J951" s="2"/>
      <c r="K951" s="14">
        <v>13212</v>
      </c>
      <c r="L951" s="2"/>
      <c r="M951" s="15">
        <v>13557</v>
      </c>
      <c r="N951" s="2"/>
      <c r="O951" s="15">
        <v>700</v>
      </c>
      <c r="P951" s="2"/>
      <c r="Q951" s="15">
        <f t="shared" si="35"/>
        <v>14257</v>
      </c>
      <c r="T951" s="13"/>
    </row>
    <row r="952" spans="1:21" ht="11.85" customHeight="1" x14ac:dyDescent="0.2">
      <c r="A952" s="3" t="s">
        <v>280</v>
      </c>
      <c r="C952" s="2">
        <f>SUM(C943:C951)</f>
        <v>164759.49</v>
      </c>
      <c r="D952" s="2"/>
      <c r="E952" s="2">
        <f>SUM(E943:E951)</f>
        <v>195176.01</v>
      </c>
      <c r="F952" s="2"/>
      <c r="G952" s="2">
        <f>SUM(G943:G951)</f>
        <v>207465.76000000004</v>
      </c>
      <c r="H952" s="2"/>
      <c r="I952" s="2">
        <f>SUM(I943:I951)</f>
        <v>227646</v>
      </c>
      <c r="J952" s="2"/>
      <c r="K952" s="4">
        <f>SUM(K943:K951)</f>
        <v>227646</v>
      </c>
      <c r="L952" s="2"/>
      <c r="M952" s="4">
        <f>SUM(M943:M951)</f>
        <v>233437</v>
      </c>
      <c r="N952" s="2"/>
      <c r="O952" s="4">
        <f>SUM(O943:O951)</f>
        <v>14400</v>
      </c>
      <c r="P952" s="2"/>
      <c r="Q952" s="4">
        <f>SUM(Q943:Q951)</f>
        <v>247837</v>
      </c>
      <c r="R952" s="2"/>
      <c r="T952" s="17"/>
      <c r="U952" s="2"/>
    </row>
    <row r="953" spans="1:21" ht="11.85" customHeight="1" x14ac:dyDescent="0.2">
      <c r="D953" s="2"/>
      <c r="F953" s="2"/>
      <c r="H953" s="2"/>
      <c r="J953" s="2"/>
      <c r="L953" s="2"/>
      <c r="N953" s="2"/>
      <c r="P953" s="2"/>
    </row>
    <row r="954" spans="1:21" ht="11.85" customHeight="1" x14ac:dyDescent="0.2">
      <c r="A954" s="12" t="s">
        <v>281</v>
      </c>
      <c r="D954" s="2"/>
      <c r="F954" s="2"/>
      <c r="H954" s="2"/>
      <c r="J954" s="2"/>
      <c r="L954" s="2"/>
      <c r="N954" s="2"/>
      <c r="P954" s="2"/>
    </row>
    <row r="955" spans="1:21" ht="11.85" customHeight="1" x14ac:dyDescent="0.2">
      <c r="A955" s="3" t="s">
        <v>542</v>
      </c>
      <c r="C955" s="2">
        <v>220</v>
      </c>
      <c r="D955" s="2"/>
      <c r="E955" s="2">
        <v>0</v>
      </c>
      <c r="F955" s="2"/>
      <c r="G955" s="2">
        <v>220</v>
      </c>
      <c r="H955" s="2"/>
      <c r="I955" s="2">
        <v>2000</v>
      </c>
      <c r="J955" s="2"/>
      <c r="K955" s="2">
        <v>2000</v>
      </c>
      <c r="L955" s="2"/>
      <c r="M955" s="4">
        <v>2000</v>
      </c>
      <c r="N955" s="2"/>
      <c r="O955" s="4">
        <v>0</v>
      </c>
      <c r="P955" s="2"/>
      <c r="Q955" s="4">
        <f t="shared" ref="Q955:Q970" si="36">M955+O955</f>
        <v>2000</v>
      </c>
      <c r="T955" s="13"/>
    </row>
    <row r="956" spans="1:21" ht="11.85" customHeight="1" x14ac:dyDescent="0.2">
      <c r="A956" s="3" t="s">
        <v>543</v>
      </c>
      <c r="C956" s="2">
        <v>9491.77</v>
      </c>
      <c r="D956" s="2"/>
      <c r="E956" s="2">
        <v>11045.65</v>
      </c>
      <c r="F956" s="2"/>
      <c r="G956" s="2">
        <v>10828.87</v>
      </c>
      <c r="H956" s="2"/>
      <c r="I956" s="2">
        <v>10000</v>
      </c>
      <c r="J956" s="2"/>
      <c r="K956" s="2">
        <v>10000</v>
      </c>
      <c r="L956" s="2"/>
      <c r="M956" s="4">
        <v>10000</v>
      </c>
      <c r="N956" s="2"/>
      <c r="O956" s="4">
        <v>0</v>
      </c>
      <c r="P956" s="2"/>
      <c r="Q956" s="4">
        <f t="shared" si="36"/>
        <v>10000</v>
      </c>
      <c r="T956" s="13"/>
    </row>
    <row r="957" spans="1:21" ht="11.85" customHeight="1" x14ac:dyDescent="0.2">
      <c r="A957" s="3" t="s">
        <v>544</v>
      </c>
      <c r="C957" s="2">
        <v>0</v>
      </c>
      <c r="D957" s="2"/>
      <c r="E957" s="2">
        <v>0</v>
      </c>
      <c r="F957" s="2"/>
      <c r="G957" s="2">
        <v>0</v>
      </c>
      <c r="H957" s="2"/>
      <c r="I957" s="2">
        <v>0</v>
      </c>
      <c r="J957" s="2"/>
      <c r="K957" s="2">
        <v>0</v>
      </c>
      <c r="L957" s="2"/>
      <c r="M957" s="4">
        <v>0</v>
      </c>
      <c r="N957" s="2"/>
      <c r="O957" s="4">
        <v>0</v>
      </c>
      <c r="P957" s="2"/>
      <c r="Q957" s="4">
        <f t="shared" si="36"/>
        <v>0</v>
      </c>
      <c r="T957" s="13"/>
    </row>
    <row r="958" spans="1:21" ht="11.85" customHeight="1" x14ac:dyDescent="0.2">
      <c r="A958" s="3" t="s">
        <v>545</v>
      </c>
      <c r="C958" s="2">
        <v>0</v>
      </c>
      <c r="D958" s="2"/>
      <c r="E958" s="2">
        <v>0</v>
      </c>
      <c r="F958" s="2"/>
      <c r="G958" s="2">
        <v>0</v>
      </c>
      <c r="H958" s="2"/>
      <c r="I958" s="2">
        <v>0</v>
      </c>
      <c r="J958" s="2"/>
      <c r="K958" s="2">
        <v>0</v>
      </c>
      <c r="L958" s="2"/>
      <c r="M958" s="4">
        <v>0</v>
      </c>
      <c r="N958" s="2"/>
      <c r="O958" s="4">
        <v>0</v>
      </c>
      <c r="P958" s="2"/>
      <c r="Q958" s="4">
        <f t="shared" si="36"/>
        <v>0</v>
      </c>
      <c r="T958" s="13"/>
    </row>
    <row r="959" spans="1:21" ht="11.85" customHeight="1" x14ac:dyDescent="0.2">
      <c r="A959" s="3" t="s">
        <v>546</v>
      </c>
      <c r="C959" s="2">
        <v>19354.04</v>
      </c>
      <c r="D959" s="2"/>
      <c r="E959" s="2">
        <v>24674.97</v>
      </c>
      <c r="F959" s="2"/>
      <c r="G959" s="2">
        <v>22758.3</v>
      </c>
      <c r="H959" s="2"/>
      <c r="I959" s="2">
        <v>24700</v>
      </c>
      <c r="J959" s="2"/>
      <c r="K959" s="2">
        <v>24700</v>
      </c>
      <c r="L959" s="2"/>
      <c r="M959" s="4">
        <v>28500</v>
      </c>
      <c r="N959" s="2"/>
      <c r="O959" s="4">
        <v>0</v>
      </c>
      <c r="P959" s="2"/>
      <c r="Q959" s="4">
        <f t="shared" si="36"/>
        <v>28500</v>
      </c>
      <c r="R959" s="28"/>
      <c r="T959" s="13"/>
    </row>
    <row r="960" spans="1:21" ht="11.85" customHeight="1" x14ac:dyDescent="0.2">
      <c r="A960" s="3" t="s">
        <v>547</v>
      </c>
      <c r="C960" s="2">
        <v>0</v>
      </c>
      <c r="D960" s="2"/>
      <c r="E960" s="2">
        <v>0</v>
      </c>
      <c r="F960" s="2"/>
      <c r="G960" s="2">
        <v>0</v>
      </c>
      <c r="H960" s="2"/>
      <c r="I960" s="2">
        <v>0</v>
      </c>
      <c r="J960" s="2"/>
      <c r="K960" s="2">
        <v>0</v>
      </c>
      <c r="L960" s="2"/>
      <c r="M960" s="4">
        <v>0</v>
      </c>
      <c r="N960" s="2"/>
      <c r="O960" s="4">
        <v>0</v>
      </c>
      <c r="P960" s="2"/>
      <c r="Q960" s="4">
        <f t="shared" si="36"/>
        <v>0</v>
      </c>
      <c r="T960" s="13"/>
    </row>
    <row r="961" spans="1:21" ht="11.85" customHeight="1" x14ac:dyDescent="0.2">
      <c r="A961" s="3" t="s">
        <v>548</v>
      </c>
      <c r="C961" s="2">
        <v>0</v>
      </c>
      <c r="D961" s="2"/>
      <c r="E961" s="2">
        <v>0</v>
      </c>
      <c r="F961" s="2"/>
      <c r="G961" s="2">
        <v>0</v>
      </c>
      <c r="H961" s="2"/>
      <c r="I961" s="2">
        <v>0</v>
      </c>
      <c r="J961" s="2"/>
      <c r="K961" s="2">
        <v>0</v>
      </c>
      <c r="L961" s="2"/>
      <c r="M961" s="4">
        <v>0</v>
      </c>
      <c r="N961" s="2"/>
      <c r="O961" s="4">
        <v>0</v>
      </c>
      <c r="P961" s="2"/>
      <c r="Q961" s="4">
        <f t="shared" si="36"/>
        <v>0</v>
      </c>
      <c r="T961" s="13"/>
    </row>
    <row r="962" spans="1:21" ht="11.85" customHeight="1" x14ac:dyDescent="0.2">
      <c r="A962" s="3" t="s">
        <v>549</v>
      </c>
      <c r="C962" s="2">
        <v>0</v>
      </c>
      <c r="D962" s="2"/>
      <c r="E962" s="2">
        <v>0</v>
      </c>
      <c r="F962" s="2"/>
      <c r="G962" s="2">
        <v>0</v>
      </c>
      <c r="H962" s="2"/>
      <c r="I962" s="2">
        <v>0</v>
      </c>
      <c r="J962" s="2"/>
      <c r="K962" s="2">
        <v>0</v>
      </c>
      <c r="L962" s="2"/>
      <c r="M962" s="4">
        <v>0</v>
      </c>
      <c r="N962" s="2"/>
      <c r="O962" s="4">
        <v>0</v>
      </c>
      <c r="P962" s="2"/>
      <c r="Q962" s="4">
        <f t="shared" si="36"/>
        <v>0</v>
      </c>
      <c r="T962" s="13"/>
    </row>
    <row r="963" spans="1:21" ht="11.85" customHeight="1" x14ac:dyDescent="0.2">
      <c r="A963" s="3" t="s">
        <v>550</v>
      </c>
      <c r="C963" s="2">
        <v>1973.39</v>
      </c>
      <c r="D963" s="2"/>
      <c r="E963" s="2">
        <v>3198.49</v>
      </c>
      <c r="F963" s="2"/>
      <c r="G963" s="2">
        <v>1974.03</v>
      </c>
      <c r="H963" s="2"/>
      <c r="I963" s="2">
        <v>3500</v>
      </c>
      <c r="J963" s="2"/>
      <c r="K963" s="2">
        <v>3500</v>
      </c>
      <c r="L963" s="2"/>
      <c r="M963" s="4">
        <v>3500</v>
      </c>
      <c r="N963" s="2"/>
      <c r="O963" s="4">
        <v>0</v>
      </c>
      <c r="P963" s="2"/>
      <c r="Q963" s="4">
        <f t="shared" si="36"/>
        <v>3500</v>
      </c>
      <c r="T963" s="13"/>
    </row>
    <row r="964" spans="1:21" ht="11.85" customHeight="1" x14ac:dyDescent="0.2">
      <c r="A964" s="3" t="s">
        <v>551</v>
      </c>
      <c r="C964" s="2">
        <v>0</v>
      </c>
      <c r="D964" s="2"/>
      <c r="E964" s="2">
        <v>0</v>
      </c>
      <c r="F964" s="2"/>
      <c r="G964" s="2">
        <v>0</v>
      </c>
      <c r="H964" s="2"/>
      <c r="I964" s="2">
        <v>4500</v>
      </c>
      <c r="J964" s="2"/>
      <c r="K964" s="2">
        <v>4500</v>
      </c>
      <c r="L964" s="2"/>
      <c r="M964" s="4">
        <v>4500</v>
      </c>
      <c r="N964" s="2"/>
      <c r="O964" s="4">
        <v>0</v>
      </c>
      <c r="P964" s="2"/>
      <c r="Q964" s="4">
        <f t="shared" si="36"/>
        <v>4500</v>
      </c>
      <c r="T964" s="13"/>
    </row>
    <row r="965" spans="1:21" ht="11.85" customHeight="1" x14ac:dyDescent="0.2">
      <c r="A965" s="3" t="s">
        <v>552</v>
      </c>
      <c r="C965" s="2">
        <v>429.65</v>
      </c>
      <c r="D965" s="2"/>
      <c r="E965" s="2">
        <v>0</v>
      </c>
      <c r="F965" s="2"/>
      <c r="G965" s="2">
        <v>0</v>
      </c>
      <c r="H965" s="2"/>
      <c r="I965" s="2">
        <v>1200</v>
      </c>
      <c r="J965" s="2"/>
      <c r="K965" s="2">
        <v>1200</v>
      </c>
      <c r="L965" s="2"/>
      <c r="M965" s="4">
        <v>1200</v>
      </c>
      <c r="N965" s="2"/>
      <c r="O965" s="4">
        <v>0</v>
      </c>
      <c r="P965" s="2"/>
      <c r="Q965" s="4">
        <f t="shared" si="36"/>
        <v>1200</v>
      </c>
      <c r="T965" s="13"/>
    </row>
    <row r="966" spans="1:21" ht="11.85" customHeight="1" x14ac:dyDescent="0.2">
      <c r="A966" s="3" t="s">
        <v>553</v>
      </c>
      <c r="C966" s="2">
        <v>23500</v>
      </c>
      <c r="D966" s="2"/>
      <c r="E966" s="2">
        <v>24000</v>
      </c>
      <c r="F966" s="2"/>
      <c r="G966" s="2">
        <v>24000</v>
      </c>
      <c r="H966" s="2"/>
      <c r="I966" s="2">
        <v>24000</v>
      </c>
      <c r="J966" s="2"/>
      <c r="K966" s="2">
        <v>24000</v>
      </c>
      <c r="L966" s="2"/>
      <c r="M966" s="4">
        <v>24000</v>
      </c>
      <c r="N966" s="2"/>
      <c r="O966" s="4">
        <v>0</v>
      </c>
      <c r="P966" s="2"/>
      <c r="Q966" s="4">
        <f>M966+O966</f>
        <v>24000</v>
      </c>
      <c r="T966" s="13"/>
    </row>
    <row r="967" spans="1:21" ht="11.85" customHeight="1" x14ac:dyDescent="0.2">
      <c r="A967" s="3" t="s">
        <v>554</v>
      </c>
      <c r="C967" s="2">
        <v>3360.96</v>
      </c>
      <c r="D967" s="2"/>
      <c r="E967" s="2">
        <v>3240</v>
      </c>
      <c r="F967" s="2"/>
      <c r="G967" s="2">
        <v>7128</v>
      </c>
      <c r="H967" s="2"/>
      <c r="I967" s="2">
        <v>4000</v>
      </c>
      <c r="J967" s="2"/>
      <c r="K967" s="2">
        <v>4000</v>
      </c>
      <c r="L967" s="2"/>
      <c r="M967" s="4">
        <v>4000</v>
      </c>
      <c r="N967" s="2"/>
      <c r="O967" s="4">
        <v>0</v>
      </c>
      <c r="P967" s="2"/>
      <c r="Q967" s="4">
        <f t="shared" si="36"/>
        <v>4000</v>
      </c>
      <c r="T967" s="13"/>
    </row>
    <row r="968" spans="1:21" ht="11.85" customHeight="1" x14ac:dyDescent="0.2">
      <c r="A968" s="3" t="s">
        <v>555</v>
      </c>
      <c r="C968" s="2">
        <v>1690</v>
      </c>
      <c r="D968" s="2"/>
      <c r="E968" s="2">
        <v>2220</v>
      </c>
      <c r="F968" s="2"/>
      <c r="G968" s="2">
        <v>2850.25</v>
      </c>
      <c r="H968" s="2"/>
      <c r="I968" s="2">
        <v>3350</v>
      </c>
      <c r="J968" s="2"/>
      <c r="K968" s="2">
        <v>3350</v>
      </c>
      <c r="L968" s="2"/>
      <c r="M968" s="4">
        <v>3350</v>
      </c>
      <c r="N968" s="2"/>
      <c r="O968" s="4">
        <v>0</v>
      </c>
      <c r="P968" s="2"/>
      <c r="Q968" s="4">
        <f t="shared" si="36"/>
        <v>3350</v>
      </c>
      <c r="T968" s="13"/>
    </row>
    <row r="969" spans="1:21" ht="11.85" customHeight="1" x14ac:dyDescent="0.2">
      <c r="A969" s="3" t="s">
        <v>556</v>
      </c>
      <c r="C969" s="2">
        <v>9112.42</v>
      </c>
      <c r="D969" s="2"/>
      <c r="E969" s="2">
        <v>72</v>
      </c>
      <c r="F969" s="2"/>
      <c r="G969" s="2">
        <v>0</v>
      </c>
      <c r="H969" s="2"/>
      <c r="I969" s="2">
        <v>3000</v>
      </c>
      <c r="J969" s="2"/>
      <c r="K969" s="2">
        <v>3000</v>
      </c>
      <c r="L969" s="2"/>
      <c r="M969" s="4">
        <v>3200</v>
      </c>
      <c r="N969" s="2"/>
      <c r="O969" s="4">
        <v>0</v>
      </c>
      <c r="P969" s="2"/>
      <c r="Q969" s="4">
        <f t="shared" si="36"/>
        <v>3200</v>
      </c>
      <c r="T969" s="13"/>
    </row>
    <row r="970" spans="1:21" ht="11.85" customHeight="1" x14ac:dyDescent="0.2">
      <c r="A970" s="3" t="s">
        <v>557</v>
      </c>
      <c r="C970" s="14">
        <v>0</v>
      </c>
      <c r="D970" s="2"/>
      <c r="E970" s="14">
        <v>0</v>
      </c>
      <c r="F970" s="2"/>
      <c r="G970" s="14">
        <v>0</v>
      </c>
      <c r="H970" s="2"/>
      <c r="I970" s="14">
        <v>900</v>
      </c>
      <c r="J970" s="2"/>
      <c r="K970" s="14">
        <v>900</v>
      </c>
      <c r="L970" s="2"/>
      <c r="M970" s="15">
        <v>900</v>
      </c>
      <c r="N970" s="2"/>
      <c r="O970" s="15">
        <v>0</v>
      </c>
      <c r="P970" s="2"/>
      <c r="Q970" s="15">
        <f t="shared" si="36"/>
        <v>900</v>
      </c>
      <c r="T970" s="13"/>
    </row>
    <row r="971" spans="1:21" ht="11.85" customHeight="1" x14ac:dyDescent="0.2">
      <c r="A971" s="3" t="s">
        <v>299</v>
      </c>
      <c r="C971" s="2">
        <f>SUM(C955:C970)</f>
        <v>69132.23000000001</v>
      </c>
      <c r="D971" s="2"/>
      <c r="E971" s="2">
        <f>SUM(E955:E970)</f>
        <v>68451.11</v>
      </c>
      <c r="F971" s="2"/>
      <c r="G971" s="2">
        <f>SUM(G955:G970)</f>
        <v>69759.45</v>
      </c>
      <c r="H971" s="2"/>
      <c r="I971" s="2">
        <f>SUM(I955:I970)</f>
        <v>81150</v>
      </c>
      <c r="J971" s="2"/>
      <c r="K971" s="4">
        <f>SUM(K955:K970)</f>
        <v>81150</v>
      </c>
      <c r="L971" s="2"/>
      <c r="M971" s="4">
        <f>SUM(M955:M970)</f>
        <v>85150</v>
      </c>
      <c r="N971" s="2"/>
      <c r="O971" s="4">
        <f>SUM(O955:O970)</f>
        <v>0</v>
      </c>
      <c r="P971" s="2"/>
      <c r="Q971" s="4">
        <f>SUM(Q955:Q970)</f>
        <v>85150</v>
      </c>
    </row>
    <row r="972" spans="1:21" ht="11.85" customHeight="1" x14ac:dyDescent="0.2"/>
    <row r="973" spans="1:21" ht="11.85" customHeight="1" x14ac:dyDescent="0.2">
      <c r="A973" s="12" t="s">
        <v>300</v>
      </c>
    </row>
    <row r="974" spans="1:21" ht="11.85" customHeight="1" x14ac:dyDescent="0.2">
      <c r="A974" s="3" t="s">
        <v>558</v>
      </c>
      <c r="C974" s="2">
        <v>1490.22</v>
      </c>
      <c r="D974" s="2"/>
      <c r="E974" s="2">
        <v>453.29</v>
      </c>
      <c r="F974" s="2"/>
      <c r="G974" s="2">
        <v>100.91</v>
      </c>
      <c r="H974" s="2"/>
      <c r="I974" s="2">
        <v>1500</v>
      </c>
      <c r="J974" s="2"/>
      <c r="K974" s="2">
        <v>1500</v>
      </c>
      <c r="L974" s="2"/>
      <c r="M974" s="4">
        <v>1500</v>
      </c>
      <c r="N974" s="2"/>
      <c r="O974" s="4">
        <v>0</v>
      </c>
      <c r="P974" s="2"/>
      <c r="Q974" s="4">
        <f t="shared" ref="Q974:Q990" si="37">M974+O974</f>
        <v>1500</v>
      </c>
      <c r="T974" s="13"/>
    </row>
    <row r="975" spans="1:21" ht="11.85" customHeight="1" x14ac:dyDescent="0.2">
      <c r="A975" s="3" t="s">
        <v>559</v>
      </c>
      <c r="C975" s="2">
        <v>894.34</v>
      </c>
      <c r="D975" s="2"/>
      <c r="E975" s="2">
        <v>4093.47</v>
      </c>
      <c r="F975" s="2"/>
      <c r="G975" s="2">
        <v>7944.15</v>
      </c>
      <c r="H975" s="2"/>
      <c r="I975" s="2">
        <v>7900</v>
      </c>
      <c r="J975" s="2"/>
      <c r="K975" s="2">
        <v>7900</v>
      </c>
      <c r="L975" s="2"/>
      <c r="M975" s="4">
        <v>7900</v>
      </c>
      <c r="N975" s="2"/>
      <c r="O975" s="4">
        <v>0</v>
      </c>
      <c r="P975" s="2"/>
      <c r="Q975" s="4">
        <f t="shared" si="37"/>
        <v>7900</v>
      </c>
      <c r="T975" s="13"/>
    </row>
    <row r="976" spans="1:21" ht="11.85" customHeight="1" x14ac:dyDescent="0.2">
      <c r="A976" s="3" t="s">
        <v>560</v>
      </c>
      <c r="C976" s="2">
        <v>5934.97</v>
      </c>
      <c r="D976" s="2"/>
      <c r="E976" s="2">
        <v>5631.7</v>
      </c>
      <c r="F976" s="2"/>
      <c r="G976" s="2">
        <v>6788.12</v>
      </c>
      <c r="H976" s="2"/>
      <c r="I976" s="2">
        <v>5550</v>
      </c>
      <c r="J976" s="2"/>
      <c r="K976" s="2">
        <v>5550</v>
      </c>
      <c r="L976" s="2"/>
      <c r="M976" s="4">
        <v>5550</v>
      </c>
      <c r="N976" s="2"/>
      <c r="O976" s="4">
        <v>0</v>
      </c>
      <c r="P976" s="2"/>
      <c r="Q976" s="4">
        <f t="shared" si="37"/>
        <v>5550</v>
      </c>
      <c r="S976" s="21"/>
      <c r="T976" s="13"/>
      <c r="U976" s="4"/>
    </row>
    <row r="977" spans="1:21" ht="11.85" customHeight="1" x14ac:dyDescent="0.2">
      <c r="A977" s="3" t="s">
        <v>561</v>
      </c>
      <c r="C977" s="2">
        <v>7483.14</v>
      </c>
      <c r="D977" s="2"/>
      <c r="E977" s="2">
        <v>9202.56</v>
      </c>
      <c r="F977" s="2"/>
      <c r="G977" s="2">
        <v>12575.51</v>
      </c>
      <c r="H977" s="2"/>
      <c r="I977" s="2">
        <v>13500</v>
      </c>
      <c r="J977" s="2"/>
      <c r="K977" s="2">
        <v>25000</v>
      </c>
      <c r="L977" s="2"/>
      <c r="M977" s="4">
        <v>20000</v>
      </c>
      <c r="N977" s="2"/>
      <c r="O977" s="4">
        <v>0</v>
      </c>
      <c r="P977" s="2"/>
      <c r="Q977" s="4">
        <f t="shared" si="37"/>
        <v>20000</v>
      </c>
      <c r="T977" s="13"/>
    </row>
    <row r="978" spans="1:21" ht="11.85" customHeight="1" x14ac:dyDescent="0.2">
      <c r="A978" s="3" t="s">
        <v>562</v>
      </c>
      <c r="C978" s="2">
        <v>5035.0600000000004</v>
      </c>
      <c r="D978" s="2"/>
      <c r="E978" s="2">
        <v>5783.32</v>
      </c>
      <c r="F978" s="2"/>
      <c r="G978" s="2">
        <v>6196.84</v>
      </c>
      <c r="H978" s="2"/>
      <c r="I978" s="2">
        <v>10000</v>
      </c>
      <c r="J978" s="2"/>
      <c r="K978" s="2">
        <v>10000</v>
      </c>
      <c r="L978" s="2"/>
      <c r="M978" s="4">
        <v>10000</v>
      </c>
      <c r="N978" s="2"/>
      <c r="O978" s="4">
        <v>0</v>
      </c>
      <c r="P978" s="2"/>
      <c r="Q978" s="4">
        <f t="shared" si="37"/>
        <v>10000</v>
      </c>
      <c r="T978" s="13"/>
    </row>
    <row r="979" spans="1:21" ht="11.85" customHeight="1" x14ac:dyDescent="0.2">
      <c r="A979" s="3" t="s">
        <v>563</v>
      </c>
      <c r="C979" s="2">
        <v>229.89</v>
      </c>
      <c r="D979" s="2"/>
      <c r="E979" s="2">
        <v>0</v>
      </c>
      <c r="F979" s="2"/>
      <c r="G979" s="2">
        <v>1250</v>
      </c>
      <c r="H979" s="2"/>
      <c r="I979" s="2">
        <v>5000</v>
      </c>
      <c r="J979" s="2"/>
      <c r="K979" s="2">
        <v>5000</v>
      </c>
      <c r="L979" s="2"/>
      <c r="M979" s="4">
        <v>5000</v>
      </c>
      <c r="N979" s="2"/>
      <c r="O979" s="4">
        <v>0</v>
      </c>
      <c r="P979" s="2"/>
      <c r="Q979" s="4">
        <f t="shared" si="37"/>
        <v>5000</v>
      </c>
      <c r="T979" s="13"/>
    </row>
    <row r="980" spans="1:21" ht="11.85" customHeight="1" x14ac:dyDescent="0.2">
      <c r="A980" s="3" t="s">
        <v>564</v>
      </c>
      <c r="C980" s="2">
        <v>3928.53</v>
      </c>
      <c r="D980" s="2"/>
      <c r="E980" s="2">
        <v>1832.24</v>
      </c>
      <c r="F980" s="2"/>
      <c r="G980" s="2">
        <v>4192.59</v>
      </c>
      <c r="H980" s="2"/>
      <c r="I980" s="2">
        <v>4900</v>
      </c>
      <c r="J980" s="2"/>
      <c r="K980" s="2">
        <v>4900</v>
      </c>
      <c r="L980" s="2"/>
      <c r="M980" s="4">
        <v>4900</v>
      </c>
      <c r="N980" s="2"/>
      <c r="O980" s="4">
        <v>0</v>
      </c>
      <c r="P980" s="2"/>
      <c r="Q980" s="4">
        <f t="shared" si="37"/>
        <v>4900</v>
      </c>
      <c r="T980" s="13"/>
    </row>
    <row r="981" spans="1:21" ht="11.85" customHeight="1" x14ac:dyDescent="0.2">
      <c r="A981" s="3" t="s">
        <v>565</v>
      </c>
      <c r="C981" s="2">
        <v>485.49</v>
      </c>
      <c r="D981" s="2"/>
      <c r="E981" s="2">
        <v>1342.32</v>
      </c>
      <c r="F981" s="2"/>
      <c r="G981" s="2">
        <v>1297.57</v>
      </c>
      <c r="H981" s="2"/>
      <c r="I981" s="2">
        <v>1500</v>
      </c>
      <c r="J981" s="2"/>
      <c r="K981" s="2">
        <v>1500</v>
      </c>
      <c r="L981" s="2"/>
      <c r="M981" s="4">
        <v>1500</v>
      </c>
      <c r="N981" s="2"/>
      <c r="O981" s="4">
        <v>0</v>
      </c>
      <c r="P981" s="2"/>
      <c r="Q981" s="4">
        <f t="shared" si="37"/>
        <v>1500</v>
      </c>
      <c r="T981" s="13"/>
    </row>
    <row r="982" spans="1:21" ht="11.85" customHeight="1" x14ac:dyDescent="0.2">
      <c r="A982" s="3" t="s">
        <v>566</v>
      </c>
      <c r="C982" s="2">
        <v>351.61</v>
      </c>
      <c r="D982" s="2"/>
      <c r="E982" s="2">
        <v>4972.63</v>
      </c>
      <c r="F982" s="2"/>
      <c r="G982" s="2">
        <v>1358.33</v>
      </c>
      <c r="H982" s="2"/>
      <c r="I982" s="2">
        <v>6000</v>
      </c>
      <c r="J982" s="2"/>
      <c r="K982" s="2">
        <v>6000</v>
      </c>
      <c r="L982" s="2"/>
      <c r="M982" s="4">
        <v>6000</v>
      </c>
      <c r="N982" s="2"/>
      <c r="O982" s="4">
        <v>0</v>
      </c>
      <c r="P982" s="2"/>
      <c r="Q982" s="4">
        <f t="shared" si="37"/>
        <v>6000</v>
      </c>
      <c r="T982" s="13"/>
    </row>
    <row r="983" spans="1:21" ht="11.85" hidden="1" customHeight="1" x14ac:dyDescent="0.2">
      <c r="A983" s="3" t="s">
        <v>567</v>
      </c>
      <c r="C983" s="2">
        <v>0</v>
      </c>
      <c r="D983" s="2"/>
      <c r="E983" s="2">
        <v>0</v>
      </c>
      <c r="F983" s="2"/>
      <c r="G983" s="2">
        <v>0</v>
      </c>
      <c r="H983" s="2"/>
      <c r="I983" s="2">
        <v>0</v>
      </c>
      <c r="J983" s="2"/>
      <c r="K983" s="2">
        <v>0</v>
      </c>
      <c r="L983" s="2"/>
      <c r="M983" s="4">
        <v>0</v>
      </c>
      <c r="N983" s="2"/>
      <c r="O983" s="4">
        <v>0</v>
      </c>
      <c r="P983" s="2"/>
      <c r="Q983" s="4">
        <f t="shared" si="37"/>
        <v>0</v>
      </c>
      <c r="T983" s="13"/>
    </row>
    <row r="984" spans="1:21" ht="11.85" customHeight="1" x14ac:dyDescent="0.2">
      <c r="A984" s="3" t="s">
        <v>568</v>
      </c>
      <c r="C984" s="2">
        <v>0</v>
      </c>
      <c r="D984" s="2"/>
      <c r="E984" s="2">
        <v>0</v>
      </c>
      <c r="F984" s="2"/>
      <c r="G984" s="2">
        <v>13970.15</v>
      </c>
      <c r="H984" s="2"/>
      <c r="I984" s="2">
        <v>0</v>
      </c>
      <c r="J984" s="2"/>
      <c r="K984" s="2">
        <v>0</v>
      </c>
      <c r="L984" s="2"/>
      <c r="M984" s="4">
        <v>0</v>
      </c>
      <c r="N984" s="2"/>
      <c r="O984" s="4">
        <v>0</v>
      </c>
      <c r="P984" s="2"/>
      <c r="Q984" s="4">
        <f t="shared" si="37"/>
        <v>0</v>
      </c>
      <c r="T984" s="13"/>
    </row>
    <row r="985" spans="1:21" ht="11.85" customHeight="1" x14ac:dyDescent="0.2">
      <c r="A985" s="3" t="s">
        <v>569</v>
      </c>
      <c r="C985" s="2">
        <v>3042.29</v>
      </c>
      <c r="D985" s="2"/>
      <c r="E985" s="2">
        <v>2934</v>
      </c>
      <c r="F985" s="2"/>
      <c r="G985" s="2">
        <v>2871.37</v>
      </c>
      <c r="H985" s="2"/>
      <c r="I985" s="2">
        <v>4000</v>
      </c>
      <c r="J985" s="2"/>
      <c r="K985" s="2">
        <v>4000</v>
      </c>
      <c r="L985" s="2"/>
      <c r="M985" s="4">
        <v>4000</v>
      </c>
      <c r="N985" s="2"/>
      <c r="O985" s="4">
        <v>0</v>
      </c>
      <c r="P985" s="2"/>
      <c r="Q985" s="4">
        <f t="shared" si="37"/>
        <v>4000</v>
      </c>
      <c r="T985" s="13"/>
    </row>
    <row r="986" spans="1:21" ht="11.85" customHeight="1" x14ac:dyDescent="0.2">
      <c r="A986" s="3" t="s">
        <v>570</v>
      </c>
      <c r="C986" s="2">
        <v>58.89</v>
      </c>
      <c r="D986" s="2"/>
      <c r="E986" s="2">
        <v>0</v>
      </c>
      <c r="F986" s="2"/>
      <c r="G986" s="2">
        <v>40</v>
      </c>
      <c r="H986" s="2"/>
      <c r="I986" s="2">
        <v>1000</v>
      </c>
      <c r="J986" s="2"/>
      <c r="K986" s="2">
        <v>1000</v>
      </c>
      <c r="L986" s="2"/>
      <c r="M986" s="4">
        <v>1000</v>
      </c>
      <c r="N986" s="2"/>
      <c r="O986" s="4">
        <v>0</v>
      </c>
      <c r="P986" s="2"/>
      <c r="Q986" s="4">
        <f t="shared" si="37"/>
        <v>1000</v>
      </c>
      <c r="T986" s="13"/>
    </row>
    <row r="987" spans="1:21" ht="11.85" hidden="1" customHeight="1" x14ac:dyDescent="0.2">
      <c r="A987" s="3" t="s">
        <v>571</v>
      </c>
      <c r="C987" s="2">
        <v>0</v>
      </c>
      <c r="D987" s="2"/>
      <c r="E987" s="2">
        <v>0</v>
      </c>
      <c r="F987" s="2"/>
      <c r="G987" s="2">
        <v>0</v>
      </c>
      <c r="H987" s="2"/>
      <c r="I987" s="2">
        <v>0</v>
      </c>
      <c r="J987" s="2"/>
      <c r="K987" s="2">
        <v>0</v>
      </c>
      <c r="L987" s="2"/>
      <c r="M987" s="4">
        <v>0</v>
      </c>
      <c r="N987" s="2"/>
      <c r="O987" s="4">
        <v>0</v>
      </c>
      <c r="P987" s="2"/>
      <c r="Q987" s="4">
        <f t="shared" si="37"/>
        <v>0</v>
      </c>
      <c r="T987" s="13"/>
    </row>
    <row r="988" spans="1:21" ht="11.85" customHeight="1" x14ac:dyDescent="0.2">
      <c r="A988" s="3" t="s">
        <v>572</v>
      </c>
      <c r="C988" s="2">
        <v>312.5</v>
      </c>
      <c r="D988" s="2"/>
      <c r="E988" s="2">
        <v>0</v>
      </c>
      <c r="F988" s="2"/>
      <c r="G988" s="2">
        <v>0</v>
      </c>
      <c r="H988" s="2"/>
      <c r="I988" s="2">
        <v>1400</v>
      </c>
      <c r="J988" s="2"/>
      <c r="K988" s="2">
        <v>1400</v>
      </c>
      <c r="L988" s="2"/>
      <c r="M988" s="4">
        <v>1400</v>
      </c>
      <c r="N988" s="2"/>
      <c r="O988" s="4">
        <v>0</v>
      </c>
      <c r="P988" s="2"/>
      <c r="Q988" s="4">
        <f t="shared" si="37"/>
        <v>1400</v>
      </c>
      <c r="T988" s="13"/>
    </row>
    <row r="989" spans="1:21" ht="11.85" customHeight="1" x14ac:dyDescent="0.2">
      <c r="A989" s="3" t="s">
        <v>573</v>
      </c>
      <c r="C989" s="2">
        <v>4143.3999999999996</v>
      </c>
      <c r="D989" s="2"/>
      <c r="E989" s="2">
        <v>3556.78</v>
      </c>
      <c r="F989" s="2"/>
      <c r="G989" s="2">
        <v>51764.07</v>
      </c>
      <c r="H989" s="2"/>
      <c r="I989" s="2">
        <v>15000</v>
      </c>
      <c r="J989" s="2"/>
      <c r="K989" s="2">
        <v>15000</v>
      </c>
      <c r="L989" s="2"/>
      <c r="M989" s="4">
        <v>15000</v>
      </c>
      <c r="N989" s="2"/>
      <c r="O989" s="4">
        <v>0</v>
      </c>
      <c r="P989" s="2"/>
      <c r="Q989" s="4">
        <f t="shared" si="37"/>
        <v>15000</v>
      </c>
      <c r="S989" s="21"/>
      <c r="T989" s="13"/>
      <c r="U989" s="4"/>
    </row>
    <row r="990" spans="1:21" ht="11.85" customHeight="1" x14ac:dyDescent="0.2">
      <c r="A990" s="3" t="s">
        <v>574</v>
      </c>
      <c r="C990" s="2">
        <v>265.32</v>
      </c>
      <c r="D990" s="2"/>
      <c r="E990" s="2">
        <v>5953.84</v>
      </c>
      <c r="F990" s="2"/>
      <c r="G990" s="2">
        <v>2092.66</v>
      </c>
      <c r="H990" s="2"/>
      <c r="I990" s="2">
        <v>6000</v>
      </c>
      <c r="J990" s="2"/>
      <c r="K990" s="2">
        <v>6000</v>
      </c>
      <c r="L990" s="2"/>
      <c r="M990" s="4">
        <v>6000</v>
      </c>
      <c r="N990" s="2"/>
      <c r="O990" s="4">
        <v>0</v>
      </c>
      <c r="P990" s="2"/>
      <c r="Q990" s="4">
        <f t="shared" si="37"/>
        <v>6000</v>
      </c>
      <c r="T990" s="13"/>
    </row>
    <row r="991" spans="1:21" ht="11.85" customHeight="1" x14ac:dyDescent="0.2"/>
    <row r="992" spans="1:21" ht="11.85" customHeight="1" x14ac:dyDescent="0.2"/>
    <row r="993" spans="1:22" ht="11.85" customHeight="1" x14ac:dyDescent="0.2"/>
    <row r="994" spans="1:22" ht="11.85" customHeight="1" x14ac:dyDescent="0.2">
      <c r="V994" s="2"/>
    </row>
    <row r="995" spans="1:22" ht="11.85" customHeight="1" x14ac:dyDescent="0.2"/>
    <row r="996" spans="1:22" ht="10.5" customHeight="1" x14ac:dyDescent="0.2"/>
    <row r="997" spans="1:22" ht="11.85" customHeight="1" x14ac:dyDescent="0.2"/>
    <row r="998" spans="1:22" ht="11.85" customHeight="1" x14ac:dyDescent="0.2">
      <c r="A998" s="1"/>
      <c r="B998" s="1"/>
      <c r="E998" s="2" t="str">
        <f>$E$1</f>
        <v>CITY OF BRADY</v>
      </c>
    </row>
    <row r="999" spans="1:22" ht="11.85" customHeight="1" x14ac:dyDescent="0.2">
      <c r="E999" s="2" t="str">
        <f>$E$2</f>
        <v>BUDGET REPORT</v>
      </c>
    </row>
    <row r="1000" spans="1:22" ht="11.85" customHeight="1" x14ac:dyDescent="0.2">
      <c r="E1000" s="2" t="str">
        <f>$E$3</f>
        <v>FISCAL YEAR 2022 - 2023</v>
      </c>
    </row>
    <row r="1001" spans="1:22" ht="11.85" customHeight="1" x14ac:dyDescent="0.2">
      <c r="A1001" s="3" t="s">
        <v>3</v>
      </c>
    </row>
    <row r="1002" spans="1:22" ht="11.85" customHeight="1" x14ac:dyDescent="0.2">
      <c r="A1002" s="3" t="s">
        <v>532</v>
      </c>
    </row>
    <row r="1003" spans="1:22" ht="11.85" customHeight="1" x14ac:dyDescent="0.2">
      <c r="I1003" s="49" t="str">
        <f>$I$6</f>
        <v>(----- 2021-2022 ------)</v>
      </c>
      <c r="J1003" s="49"/>
      <c r="K1003" s="49"/>
      <c r="L1003" s="6"/>
      <c r="M1003" s="49" t="str">
        <f>$M$6</f>
        <v>2022-2023</v>
      </c>
      <c r="N1003" s="49"/>
      <c r="O1003" s="49"/>
      <c r="P1003" s="49"/>
      <c r="Q1003" s="49"/>
    </row>
    <row r="1004" spans="1:22" ht="11.85" customHeight="1" x14ac:dyDescent="0.2">
      <c r="C1004" s="7" t="str">
        <f>$C$7</f>
        <v>2018-2019</v>
      </c>
      <c r="D1004" s="6"/>
      <c r="E1004" s="7" t="str">
        <f>$E$7</f>
        <v>2019-2020</v>
      </c>
      <c r="F1004" s="6"/>
      <c r="G1004" s="7" t="str">
        <f>$G$7</f>
        <v>2020-2021</v>
      </c>
      <c r="H1004" s="6"/>
      <c r="I1004" s="7" t="s">
        <v>9</v>
      </c>
      <c r="J1004" s="6"/>
      <c r="K1004" s="8" t="str">
        <f>+$K$7</f>
        <v>PROJECTED</v>
      </c>
      <c r="L1004" s="6"/>
      <c r="M1004" s="8" t="str">
        <f>$M$7</f>
        <v>2022-2023</v>
      </c>
      <c r="N1004" s="6"/>
      <c r="O1004" s="8" t="str">
        <f>$O$7</f>
        <v>2022-2023</v>
      </c>
      <c r="P1004" s="6"/>
      <c r="Q1004" s="8" t="str">
        <f>$Q$7</f>
        <v xml:space="preserve">APPROVED </v>
      </c>
    </row>
    <row r="1005" spans="1:22" ht="11.85" customHeight="1" x14ac:dyDescent="0.2">
      <c r="A1005" s="9" t="s">
        <v>268</v>
      </c>
      <c r="C1005" s="10" t="s">
        <v>12</v>
      </c>
      <c r="D1005" s="6"/>
      <c r="E1005" s="10" t="s">
        <v>12</v>
      </c>
      <c r="F1005" s="6"/>
      <c r="G1005" s="10" t="s">
        <v>12</v>
      </c>
      <c r="H1005" s="6"/>
      <c r="I1005" s="10" t="s">
        <v>13</v>
      </c>
      <c r="J1005" s="6"/>
      <c r="K1005" s="11" t="s">
        <v>13</v>
      </c>
      <c r="L1005" s="6"/>
      <c r="M1005" s="11" t="str">
        <f>$M$8</f>
        <v>BASE</v>
      </c>
      <c r="N1005" s="6"/>
      <c r="O1005" s="11" t="str">
        <f>$O$8</f>
        <v>SUPPLEMENTAL</v>
      </c>
      <c r="P1005" s="6"/>
      <c r="Q1005" s="11" t="str">
        <f>$Q$8</f>
        <v>BUDGET</v>
      </c>
    </row>
    <row r="1006" spans="1:22" ht="11.85" customHeight="1" x14ac:dyDescent="0.2"/>
    <row r="1007" spans="1:22" ht="11.85" hidden="1" customHeight="1" x14ac:dyDescent="0.2">
      <c r="A1007" s="3" t="s">
        <v>575</v>
      </c>
      <c r="C1007" s="2">
        <v>0</v>
      </c>
      <c r="D1007" s="2"/>
      <c r="E1007" s="2">
        <v>0</v>
      </c>
      <c r="F1007" s="2"/>
      <c r="G1007" s="2">
        <v>0</v>
      </c>
      <c r="H1007" s="2"/>
      <c r="I1007" s="2">
        <v>0</v>
      </c>
      <c r="J1007" s="2"/>
      <c r="K1007" s="4">
        <v>0</v>
      </c>
      <c r="L1007" s="2"/>
      <c r="M1007" s="4">
        <v>0</v>
      </c>
      <c r="N1007" s="2"/>
      <c r="O1007" s="4">
        <v>0</v>
      </c>
      <c r="P1007" s="2"/>
      <c r="Q1007" s="4">
        <f>M1007+O1007</f>
        <v>0</v>
      </c>
      <c r="T1007" s="13"/>
    </row>
    <row r="1008" spans="1:22" ht="11.85" customHeight="1" x14ac:dyDescent="0.2">
      <c r="A1008" s="3" t="s">
        <v>576</v>
      </c>
      <c r="C1008" s="2">
        <v>7592.76</v>
      </c>
      <c r="D1008" s="2"/>
      <c r="E1008" s="2">
        <v>7113.65</v>
      </c>
      <c r="F1008" s="2"/>
      <c r="G1008" s="2">
        <v>7500.72</v>
      </c>
      <c r="H1008" s="2"/>
      <c r="I1008" s="2">
        <v>6800</v>
      </c>
      <c r="J1008" s="2"/>
      <c r="K1008" s="4">
        <v>6800</v>
      </c>
      <c r="L1008" s="2"/>
      <c r="M1008" s="4">
        <v>6500</v>
      </c>
      <c r="N1008" s="2"/>
      <c r="O1008" s="4">
        <v>0</v>
      </c>
      <c r="P1008" s="2"/>
      <c r="Q1008" s="4">
        <f>M1008+O1008</f>
        <v>6500</v>
      </c>
      <c r="T1008" s="13"/>
    </row>
    <row r="1009" spans="1:20" ht="11.85" customHeight="1" x14ac:dyDescent="0.2">
      <c r="A1009" s="3" t="s">
        <v>577</v>
      </c>
      <c r="C1009" s="14">
        <v>22372.68</v>
      </c>
      <c r="D1009" s="2"/>
      <c r="E1009" s="14">
        <v>23749.77</v>
      </c>
      <c r="F1009" s="2"/>
      <c r="G1009" s="14">
        <v>33240.480000000003</v>
      </c>
      <c r="H1009" s="2"/>
      <c r="I1009" s="14">
        <v>39200</v>
      </c>
      <c r="J1009" s="2"/>
      <c r="K1009" s="15">
        <v>39200</v>
      </c>
      <c r="L1009" s="2"/>
      <c r="M1009" s="15">
        <v>46000</v>
      </c>
      <c r="N1009" s="2"/>
      <c r="O1009" s="15">
        <v>0</v>
      </c>
      <c r="P1009" s="2"/>
      <c r="Q1009" s="15">
        <f>M1009+O1009</f>
        <v>46000</v>
      </c>
      <c r="T1009" s="13"/>
    </row>
    <row r="1010" spans="1:20" ht="11.85" customHeight="1" x14ac:dyDescent="0.2">
      <c r="A1010" s="3" t="s">
        <v>322</v>
      </c>
      <c r="C1010" s="2">
        <f>SUM(C974:C1009)</f>
        <v>63621.090000000004</v>
      </c>
      <c r="D1010" s="2"/>
      <c r="E1010" s="2">
        <f>SUM(E974:E1009)</f>
        <v>76619.569999999992</v>
      </c>
      <c r="F1010" s="2"/>
      <c r="G1010" s="2">
        <f>SUM(G974:G1009)</f>
        <v>153183.47</v>
      </c>
      <c r="H1010" s="2"/>
      <c r="I1010" s="2">
        <f>SUM(I974:I1009)</f>
        <v>129250</v>
      </c>
      <c r="J1010" s="2"/>
      <c r="K1010" s="4">
        <f>SUM(K974:K1009)</f>
        <v>140750</v>
      </c>
      <c r="L1010" s="2"/>
      <c r="M1010" s="4">
        <f>SUM(M974:M1009)</f>
        <v>142250</v>
      </c>
      <c r="N1010" s="2"/>
      <c r="O1010" s="4">
        <f>SUM(O974:O1009)</f>
        <v>0</v>
      </c>
      <c r="P1010" s="2"/>
      <c r="Q1010" s="4">
        <f>SUM(Q974:Q1009)</f>
        <v>142250</v>
      </c>
      <c r="T1010" s="17"/>
    </row>
    <row r="1011" spans="1:20" ht="11.85" customHeight="1" x14ac:dyDescent="0.2">
      <c r="D1011" s="2"/>
      <c r="F1011" s="2"/>
      <c r="H1011" s="2"/>
      <c r="J1011" s="2"/>
      <c r="L1011" s="2"/>
      <c r="N1011" s="2"/>
      <c r="P1011" s="2"/>
    </row>
    <row r="1012" spans="1:20" ht="11.85" customHeight="1" x14ac:dyDescent="0.2">
      <c r="A1012" s="3" t="s">
        <v>578</v>
      </c>
      <c r="C1012" s="2">
        <v>0</v>
      </c>
      <c r="D1012" s="2"/>
      <c r="E1012" s="2">
        <v>9415.99</v>
      </c>
      <c r="F1012" s="2"/>
      <c r="G1012" s="2">
        <v>470.88</v>
      </c>
      <c r="H1012" s="2"/>
      <c r="I1012" s="2">
        <v>0</v>
      </c>
      <c r="J1012" s="2"/>
      <c r="K1012" s="4">
        <v>0</v>
      </c>
      <c r="L1012" s="2"/>
      <c r="M1012" s="4">
        <v>0</v>
      </c>
      <c r="N1012" s="2"/>
      <c r="O1012" s="4">
        <v>0</v>
      </c>
      <c r="P1012" s="2"/>
      <c r="Q1012" s="4">
        <f>M1012+O1012</f>
        <v>0</v>
      </c>
      <c r="T1012" s="13"/>
    </row>
    <row r="1013" spans="1:20" ht="11.85" customHeight="1" x14ac:dyDescent="0.2">
      <c r="A1013" s="3" t="s">
        <v>579</v>
      </c>
      <c r="C1013" s="14">
        <v>0</v>
      </c>
      <c r="D1013" s="2"/>
      <c r="E1013" s="14">
        <v>0</v>
      </c>
      <c r="F1013" s="2"/>
      <c r="G1013" s="14">
        <v>68939</v>
      </c>
      <c r="H1013" s="2"/>
      <c r="I1013" s="14">
        <v>44000</v>
      </c>
      <c r="J1013" s="2"/>
      <c r="K1013" s="15">
        <v>44000</v>
      </c>
      <c r="L1013" s="2"/>
      <c r="M1013" s="15">
        <v>46800</v>
      </c>
      <c r="N1013" s="2"/>
      <c r="O1013" s="15">
        <v>0</v>
      </c>
      <c r="P1013" s="2"/>
      <c r="Q1013" s="15">
        <f>M1013+O1013</f>
        <v>46800</v>
      </c>
      <c r="T1013" s="13"/>
    </row>
    <row r="1014" spans="1:20" ht="11.85" customHeight="1" x14ac:dyDescent="0.2">
      <c r="A1014" s="3" t="s">
        <v>325</v>
      </c>
      <c r="C1014" s="2">
        <f>SUM(C1012:C1013)</f>
        <v>0</v>
      </c>
      <c r="D1014" s="2"/>
      <c r="E1014" s="2">
        <f>SUM(E1012:E1013)</f>
        <v>9415.99</v>
      </c>
      <c r="F1014" s="2"/>
      <c r="G1014" s="2">
        <f>SUM(G1012:G1013)</f>
        <v>69409.88</v>
      </c>
      <c r="H1014" s="2"/>
      <c r="I1014" s="2">
        <f>SUM(I1012:I1013)</f>
        <v>44000</v>
      </c>
      <c r="J1014" s="2"/>
      <c r="K1014" s="4">
        <f>SUM(K1012:K1013)</f>
        <v>44000</v>
      </c>
      <c r="L1014" s="2"/>
      <c r="M1014" s="4">
        <f>SUM(M1012:M1013)</f>
        <v>46800</v>
      </c>
      <c r="N1014" s="2"/>
      <c r="O1014" s="4">
        <f>SUM(O1012:O1013)</f>
        <v>0</v>
      </c>
      <c r="P1014" s="2"/>
      <c r="Q1014" s="4">
        <f>SUM(Q1012:Q1013)</f>
        <v>46800</v>
      </c>
    </row>
    <row r="1015" spans="1:20" ht="11.85" customHeight="1" x14ac:dyDescent="0.2"/>
    <row r="1016" spans="1:20" ht="11.85" customHeight="1" x14ac:dyDescent="0.2">
      <c r="A1016" s="3" t="s">
        <v>580</v>
      </c>
      <c r="C1016" s="2">
        <f>C952+C971+C1010+C1014</f>
        <v>297512.81</v>
      </c>
      <c r="D1016" s="2"/>
      <c r="E1016" s="2">
        <f>E952+E971+E1010+E1014</f>
        <v>349662.68</v>
      </c>
      <c r="F1016" s="2"/>
      <c r="G1016" s="2">
        <f>G952+G971+G1010+G1014</f>
        <v>499818.56000000006</v>
      </c>
      <c r="H1016" s="2"/>
      <c r="I1016" s="2">
        <f>I952+I971+I1010+I1014</f>
        <v>482046</v>
      </c>
      <c r="J1016" s="2"/>
      <c r="K1016" s="4">
        <f>K952+K971+K1010+K1014</f>
        <v>493546</v>
      </c>
      <c r="L1016" s="2"/>
      <c r="M1016" s="4">
        <f>M952+M971+M1010+M1014</f>
        <v>507637</v>
      </c>
      <c r="N1016" s="2"/>
      <c r="O1016" s="4">
        <f>O952+O971+O1010+O1014</f>
        <v>14400</v>
      </c>
      <c r="P1016" s="2"/>
      <c r="Q1016" s="4">
        <f>Q952+Q971+Q1010+Q1014</f>
        <v>522037</v>
      </c>
      <c r="R1016" s="20"/>
      <c r="T1016" s="13"/>
    </row>
    <row r="1017" spans="1:20" ht="11.85" customHeight="1" x14ac:dyDescent="0.2">
      <c r="D1017" s="2"/>
      <c r="F1017" s="2"/>
      <c r="H1017" s="2"/>
      <c r="J1017" s="2"/>
      <c r="L1017" s="2"/>
      <c r="N1017" s="2"/>
      <c r="P1017" s="2"/>
    </row>
    <row r="1018" spans="1:20" ht="11.85" customHeight="1" x14ac:dyDescent="0.2">
      <c r="D1018" s="2"/>
      <c r="F1018" s="2"/>
      <c r="H1018" s="2"/>
      <c r="J1018" s="2"/>
      <c r="L1018" s="2"/>
      <c r="N1018" s="2"/>
      <c r="P1018" s="2"/>
    </row>
    <row r="1019" spans="1:20" ht="11.85" customHeight="1" x14ac:dyDescent="0.2">
      <c r="D1019" s="2"/>
      <c r="F1019" s="2"/>
      <c r="H1019" s="2"/>
      <c r="J1019" s="2"/>
      <c r="L1019" s="2"/>
      <c r="N1019" s="2"/>
      <c r="P1019" s="2"/>
    </row>
    <row r="1020" spans="1:20" ht="11.85" customHeight="1" x14ac:dyDescent="0.2">
      <c r="D1020" s="2"/>
      <c r="F1020" s="2"/>
      <c r="H1020" s="2"/>
      <c r="J1020" s="2"/>
      <c r="L1020" s="2"/>
      <c r="N1020" s="2"/>
      <c r="P1020" s="2"/>
    </row>
    <row r="1021" spans="1:20" ht="11.85" customHeight="1" x14ac:dyDescent="0.2">
      <c r="D1021" s="2"/>
      <c r="F1021" s="2"/>
      <c r="H1021" s="2"/>
      <c r="J1021" s="2"/>
      <c r="L1021" s="2"/>
      <c r="N1021" s="2"/>
      <c r="P1021" s="2"/>
    </row>
    <row r="1022" spans="1:20" ht="11.85" customHeight="1" x14ac:dyDescent="0.2">
      <c r="D1022" s="2"/>
      <c r="F1022" s="2"/>
      <c r="H1022" s="2"/>
      <c r="J1022" s="2"/>
      <c r="L1022" s="2"/>
      <c r="N1022" s="2"/>
      <c r="P1022" s="2"/>
    </row>
    <row r="1023" spans="1:20" ht="11.85" customHeight="1" x14ac:dyDescent="0.2">
      <c r="D1023" s="2"/>
      <c r="F1023" s="2"/>
      <c r="H1023" s="2"/>
      <c r="J1023" s="2"/>
      <c r="L1023" s="2"/>
      <c r="N1023" s="2"/>
      <c r="P1023" s="2"/>
    </row>
    <row r="1024" spans="1:20" ht="11.85" customHeight="1" x14ac:dyDescent="0.2">
      <c r="D1024" s="2"/>
      <c r="F1024" s="2"/>
      <c r="H1024" s="2"/>
      <c r="J1024" s="2"/>
      <c r="L1024" s="2"/>
      <c r="N1024" s="2"/>
      <c r="P1024" s="2"/>
    </row>
    <row r="1025" ht="11.85" customHeight="1" x14ac:dyDescent="0.2"/>
    <row r="1026" ht="11.85" customHeight="1" x14ac:dyDescent="0.2"/>
    <row r="1027" ht="11.85" customHeight="1" x14ac:dyDescent="0.2"/>
    <row r="1028" ht="11.85" customHeight="1" x14ac:dyDescent="0.2"/>
    <row r="1029" ht="11.85" customHeight="1" x14ac:dyDescent="0.2"/>
    <row r="1030" ht="11.85" customHeight="1" x14ac:dyDescent="0.2"/>
    <row r="1031" ht="11.85" customHeight="1" x14ac:dyDescent="0.2"/>
    <row r="1032" ht="11.85" customHeight="1" x14ac:dyDescent="0.2"/>
    <row r="1033" ht="11.85" customHeight="1" x14ac:dyDescent="0.2"/>
    <row r="1034" ht="11.85" customHeight="1" x14ac:dyDescent="0.2"/>
    <row r="1035" ht="11.85" customHeight="1" x14ac:dyDescent="0.2"/>
    <row r="1036" ht="11.85" customHeight="1" x14ac:dyDescent="0.2"/>
    <row r="1037" ht="11.85" customHeight="1" x14ac:dyDescent="0.2"/>
    <row r="1038" ht="11.85" customHeight="1" x14ac:dyDescent="0.2"/>
    <row r="1039" ht="11.85" customHeight="1" x14ac:dyDescent="0.2"/>
    <row r="1040" ht="11.85" customHeight="1" x14ac:dyDescent="0.2"/>
    <row r="1041" ht="11.85" customHeight="1" x14ac:dyDescent="0.2"/>
    <row r="1042" ht="11.85" customHeight="1" x14ac:dyDescent="0.2"/>
    <row r="1043" ht="11.85" customHeight="1" x14ac:dyDescent="0.2"/>
    <row r="1044" ht="11.85" customHeight="1" x14ac:dyDescent="0.2"/>
    <row r="1045" ht="11.85" customHeight="1" x14ac:dyDescent="0.2"/>
    <row r="1046" ht="11.85" customHeight="1" x14ac:dyDescent="0.2"/>
    <row r="1047" ht="11.85" customHeight="1" x14ac:dyDescent="0.2"/>
    <row r="1048" ht="11.85" customHeight="1" x14ac:dyDescent="0.2"/>
    <row r="1049" ht="11.85" customHeight="1" x14ac:dyDescent="0.2"/>
    <row r="1050" ht="11.85" customHeight="1" x14ac:dyDescent="0.2"/>
    <row r="1051" ht="11.85" customHeight="1" x14ac:dyDescent="0.2"/>
    <row r="1052" ht="11.85" customHeight="1" x14ac:dyDescent="0.2"/>
    <row r="1053" ht="11.85" customHeight="1" x14ac:dyDescent="0.2"/>
    <row r="1054" ht="11.85" customHeight="1" x14ac:dyDescent="0.2"/>
    <row r="1055" ht="11.85" customHeight="1" x14ac:dyDescent="0.2"/>
    <row r="1056" ht="11.85" customHeight="1" x14ac:dyDescent="0.2"/>
    <row r="1057" spans="1:20" ht="11.85" customHeight="1" x14ac:dyDescent="0.2"/>
    <row r="1058" spans="1:20" ht="11.85" customHeight="1" x14ac:dyDescent="0.2"/>
    <row r="1059" spans="1:20" ht="11.85" customHeight="1" x14ac:dyDescent="0.2"/>
    <row r="1060" spans="1:20" ht="11.85" customHeight="1" x14ac:dyDescent="0.2"/>
    <row r="1061" spans="1:20" ht="11.85" customHeight="1" x14ac:dyDescent="0.2">
      <c r="A1061" s="1"/>
      <c r="B1061" s="1"/>
      <c r="E1061" s="2" t="str">
        <f>$E$1</f>
        <v>CITY OF BRADY</v>
      </c>
    </row>
    <row r="1062" spans="1:20" ht="11.85" customHeight="1" x14ac:dyDescent="0.2">
      <c r="E1062" s="2" t="str">
        <f>$E$2</f>
        <v>BUDGET REPORT</v>
      </c>
    </row>
    <row r="1063" spans="1:20" ht="11.85" customHeight="1" x14ac:dyDescent="0.2">
      <c r="E1063" s="2" t="str">
        <f>$E$3</f>
        <v>FISCAL YEAR 2022 - 2023</v>
      </c>
    </row>
    <row r="1064" spans="1:20" ht="11.85" customHeight="1" x14ac:dyDescent="0.2">
      <c r="A1064" s="3" t="s">
        <v>3</v>
      </c>
    </row>
    <row r="1065" spans="1:20" ht="11.85" customHeight="1" x14ac:dyDescent="0.2">
      <c r="A1065" s="3" t="s">
        <v>581</v>
      </c>
    </row>
    <row r="1066" spans="1:20" ht="11.85" customHeight="1" x14ac:dyDescent="0.2">
      <c r="I1066" s="49" t="str">
        <f>$I$6</f>
        <v>(----- 2021-2022 ------)</v>
      </c>
      <c r="J1066" s="49"/>
      <c r="K1066" s="49"/>
      <c r="L1066" s="6"/>
      <c r="M1066" s="49" t="str">
        <f>$M$6</f>
        <v>2022-2023</v>
      </c>
      <c r="N1066" s="49"/>
      <c r="O1066" s="49"/>
      <c r="P1066" s="49"/>
      <c r="Q1066" s="49"/>
    </row>
    <row r="1067" spans="1:20" ht="11.85" customHeight="1" x14ac:dyDescent="0.2">
      <c r="C1067" s="7" t="str">
        <f>$C$7</f>
        <v>2018-2019</v>
      </c>
      <c r="D1067" s="6"/>
      <c r="E1067" s="7" t="str">
        <f>$E$7</f>
        <v>2019-2020</v>
      </c>
      <c r="F1067" s="6"/>
      <c r="G1067" s="7" t="str">
        <f>$G$7</f>
        <v>2020-2021</v>
      </c>
      <c r="H1067" s="6"/>
      <c r="I1067" s="7" t="s">
        <v>9</v>
      </c>
      <c r="J1067" s="6"/>
      <c r="K1067" s="8" t="str">
        <f>+$K$7</f>
        <v>PROJECTED</v>
      </c>
      <c r="L1067" s="6"/>
      <c r="M1067" s="8" t="str">
        <f>$M$7</f>
        <v>2022-2023</v>
      </c>
      <c r="N1067" s="6"/>
      <c r="O1067" s="8" t="str">
        <f>$O$7</f>
        <v>2022-2023</v>
      </c>
      <c r="P1067" s="6"/>
      <c r="Q1067" s="8" t="str">
        <f>$Q$7</f>
        <v xml:space="preserve">APPROVED </v>
      </c>
    </row>
    <row r="1068" spans="1:20" ht="11.85" customHeight="1" x14ac:dyDescent="0.2">
      <c r="A1068" s="9" t="s">
        <v>268</v>
      </c>
      <c r="C1068" s="10" t="s">
        <v>12</v>
      </c>
      <c r="D1068" s="6"/>
      <c r="E1068" s="10" t="s">
        <v>12</v>
      </c>
      <c r="F1068" s="6"/>
      <c r="G1068" s="10" t="s">
        <v>12</v>
      </c>
      <c r="H1068" s="6"/>
      <c r="I1068" s="10" t="s">
        <v>13</v>
      </c>
      <c r="J1068" s="6"/>
      <c r="K1068" s="11" t="s">
        <v>13</v>
      </c>
      <c r="L1068" s="6"/>
      <c r="M1068" s="11" t="str">
        <f>$M$8</f>
        <v>BASE</v>
      </c>
      <c r="N1068" s="6"/>
      <c r="O1068" s="11" t="str">
        <f>$O$8</f>
        <v>SUPPLEMENTAL</v>
      </c>
      <c r="P1068" s="6"/>
      <c r="Q1068" s="11" t="str">
        <f>$Q$8</f>
        <v>BUDGET</v>
      </c>
    </row>
    <row r="1069" spans="1:20" ht="11.85" customHeight="1" x14ac:dyDescent="0.2"/>
    <row r="1070" spans="1:20" ht="11.85" customHeight="1" x14ac:dyDescent="0.2">
      <c r="A1070" s="12" t="s">
        <v>269</v>
      </c>
    </row>
    <row r="1071" spans="1:20" ht="11.85" customHeight="1" x14ac:dyDescent="0.2">
      <c r="A1071" s="3" t="s">
        <v>582</v>
      </c>
      <c r="C1071" s="2">
        <v>515311.25</v>
      </c>
      <c r="D1071" s="2"/>
      <c r="E1071" s="2">
        <v>555652.99</v>
      </c>
      <c r="F1071" s="2"/>
      <c r="G1071" s="2">
        <v>713549.26</v>
      </c>
      <c r="H1071" s="2"/>
      <c r="I1071" s="2">
        <v>833346</v>
      </c>
      <c r="J1071" s="2"/>
      <c r="K1071" s="2">
        <v>759946</v>
      </c>
      <c r="L1071" s="2"/>
      <c r="M1071" s="4">
        <f>777719+50825</f>
        <v>828544</v>
      </c>
      <c r="N1071" s="2"/>
      <c r="O1071" s="4">
        <v>0</v>
      </c>
      <c r="P1071" s="2"/>
      <c r="Q1071" s="4">
        <f t="shared" ref="Q1071:Q1079" si="38">M1071+O1071</f>
        <v>828544</v>
      </c>
      <c r="T1071" s="13"/>
    </row>
    <row r="1072" spans="1:20" ht="11.85" customHeight="1" x14ac:dyDescent="0.2">
      <c r="A1072" s="3" t="s">
        <v>583</v>
      </c>
      <c r="C1072" s="2">
        <v>25347.96</v>
      </c>
      <c r="D1072" s="2"/>
      <c r="E1072" s="2">
        <v>12740.43</v>
      </c>
      <c r="F1072" s="2"/>
      <c r="G1072" s="2">
        <v>8119.07</v>
      </c>
      <c r="H1072" s="2"/>
      <c r="I1072" s="2">
        <v>16000</v>
      </c>
      <c r="J1072" s="2"/>
      <c r="K1072" s="2">
        <v>19000</v>
      </c>
      <c r="L1072" s="2"/>
      <c r="M1072" s="4">
        <v>16000</v>
      </c>
      <c r="N1072" s="2"/>
      <c r="O1072" s="4">
        <v>0</v>
      </c>
      <c r="P1072" s="2"/>
      <c r="Q1072" s="4">
        <f t="shared" si="38"/>
        <v>16000</v>
      </c>
      <c r="T1072" s="13"/>
    </row>
    <row r="1073" spans="1:33" ht="11.85" customHeight="1" x14ac:dyDescent="0.2">
      <c r="A1073" s="3" t="s">
        <v>584</v>
      </c>
      <c r="C1073" s="2">
        <v>10012.5</v>
      </c>
      <c r="D1073" s="2"/>
      <c r="E1073" s="2">
        <v>9375</v>
      </c>
      <c r="F1073" s="2"/>
      <c r="G1073" s="2">
        <v>10125</v>
      </c>
      <c r="H1073" s="2"/>
      <c r="I1073" s="2">
        <v>9300</v>
      </c>
      <c r="J1073" s="2"/>
      <c r="K1073" s="2">
        <v>10400</v>
      </c>
      <c r="L1073" s="2"/>
      <c r="M1073" s="4">
        <v>13500</v>
      </c>
      <c r="N1073" s="2"/>
      <c r="O1073" s="4">
        <v>0</v>
      </c>
      <c r="P1073" s="2"/>
      <c r="Q1073" s="4">
        <f t="shared" si="38"/>
        <v>13500</v>
      </c>
      <c r="T1073" s="13"/>
    </row>
    <row r="1074" spans="1:33" ht="11.85" customHeight="1" x14ac:dyDescent="0.2">
      <c r="A1074" s="3" t="s">
        <v>585</v>
      </c>
      <c r="C1074" s="2">
        <v>3410</v>
      </c>
      <c r="D1074" s="2"/>
      <c r="E1074" s="2">
        <v>3460</v>
      </c>
      <c r="F1074" s="2"/>
      <c r="G1074" s="2">
        <v>2320</v>
      </c>
      <c r="H1074" s="2"/>
      <c r="I1074" s="2">
        <v>3640</v>
      </c>
      <c r="J1074" s="2"/>
      <c r="K1074" s="2">
        <v>3640</v>
      </c>
      <c r="L1074" s="2"/>
      <c r="M1074" s="4">
        <v>3640</v>
      </c>
      <c r="N1074" s="2"/>
      <c r="O1074" s="4">
        <v>0</v>
      </c>
      <c r="P1074" s="2"/>
      <c r="Q1074" s="4">
        <f t="shared" si="38"/>
        <v>3640</v>
      </c>
      <c r="T1074" s="13"/>
    </row>
    <row r="1075" spans="1:33" ht="11.85" customHeight="1" x14ac:dyDescent="0.2">
      <c r="A1075" s="3" t="s">
        <v>586</v>
      </c>
      <c r="C1075" s="2">
        <v>111714.51</v>
      </c>
      <c r="D1075" s="2"/>
      <c r="E1075" s="2">
        <v>127106.21</v>
      </c>
      <c r="F1075" s="2"/>
      <c r="G1075" s="2">
        <v>145830.81</v>
      </c>
      <c r="H1075" s="2"/>
      <c r="I1075" s="2">
        <v>165648</v>
      </c>
      <c r="J1075" s="2"/>
      <c r="K1075" s="2">
        <v>165648</v>
      </c>
      <c r="L1075" s="2"/>
      <c r="M1075" s="4">
        <v>185400</v>
      </c>
      <c r="N1075" s="2"/>
      <c r="O1075" s="4">
        <v>0</v>
      </c>
      <c r="P1075" s="2"/>
      <c r="Q1075" s="4">
        <f t="shared" si="38"/>
        <v>185400</v>
      </c>
      <c r="T1075" s="13"/>
    </row>
    <row r="1076" spans="1:33" ht="11.85" customHeight="1" x14ac:dyDescent="0.2">
      <c r="A1076" s="3" t="s">
        <v>587</v>
      </c>
      <c r="C1076" s="2">
        <v>58570.64</v>
      </c>
      <c r="D1076" s="2"/>
      <c r="E1076" s="2">
        <v>59195.1</v>
      </c>
      <c r="F1076" s="2"/>
      <c r="G1076" s="2">
        <v>72993.36</v>
      </c>
      <c r="H1076" s="2"/>
      <c r="I1076" s="2">
        <v>81745</v>
      </c>
      <c r="J1076" s="2"/>
      <c r="K1076" s="2">
        <v>81745</v>
      </c>
      <c r="L1076" s="2"/>
      <c r="M1076" s="4">
        <v>82005</v>
      </c>
      <c r="N1076" s="2"/>
      <c r="O1076" s="4">
        <v>0</v>
      </c>
      <c r="P1076" s="2"/>
      <c r="Q1076" s="4">
        <f t="shared" si="38"/>
        <v>82005</v>
      </c>
      <c r="T1076" s="13"/>
    </row>
    <row r="1077" spans="1:33" ht="11.85" customHeight="1" x14ac:dyDescent="0.2">
      <c r="A1077" s="3" t="s">
        <v>588</v>
      </c>
      <c r="C1077" s="2">
        <v>11313.7</v>
      </c>
      <c r="D1077" s="2"/>
      <c r="E1077" s="2">
        <v>12686.84</v>
      </c>
      <c r="F1077" s="2"/>
      <c r="G1077" s="2">
        <v>17402.88</v>
      </c>
      <c r="H1077" s="2"/>
      <c r="I1077" s="2">
        <v>18038</v>
      </c>
      <c r="J1077" s="2"/>
      <c r="K1077" s="2">
        <v>18038</v>
      </c>
      <c r="L1077" s="2"/>
      <c r="M1077" s="4">
        <v>23862</v>
      </c>
      <c r="N1077" s="2"/>
      <c r="O1077" s="4">
        <v>0</v>
      </c>
      <c r="P1077" s="2"/>
      <c r="Q1077" s="4">
        <f t="shared" si="38"/>
        <v>23862</v>
      </c>
      <c r="T1077" s="13"/>
    </row>
    <row r="1078" spans="1:33" ht="11.85" customHeight="1" x14ac:dyDescent="0.2">
      <c r="A1078" s="3" t="s">
        <v>589</v>
      </c>
      <c r="C1078" s="2">
        <v>114.4</v>
      </c>
      <c r="D1078" s="2"/>
      <c r="E1078" s="2">
        <v>2103.89</v>
      </c>
      <c r="F1078" s="2"/>
      <c r="G1078" s="2">
        <v>4396.18</v>
      </c>
      <c r="H1078" s="2"/>
      <c r="I1078" s="2">
        <v>2304</v>
      </c>
      <c r="J1078" s="2"/>
      <c r="K1078" s="2">
        <v>2304</v>
      </c>
      <c r="L1078" s="2"/>
      <c r="M1078" s="4">
        <v>1872</v>
      </c>
      <c r="N1078" s="2"/>
      <c r="O1078" s="4">
        <v>0</v>
      </c>
      <c r="P1078" s="2"/>
      <c r="Q1078" s="4">
        <f t="shared" si="38"/>
        <v>1872</v>
      </c>
      <c r="T1078" s="13"/>
    </row>
    <row r="1079" spans="1:33" ht="11.85" customHeight="1" x14ac:dyDescent="0.2">
      <c r="A1079" s="3" t="s">
        <v>590</v>
      </c>
      <c r="C1079" s="14">
        <v>41174.879999999997</v>
      </c>
      <c r="D1079" s="2"/>
      <c r="E1079" s="14">
        <v>42720.98</v>
      </c>
      <c r="F1079" s="2"/>
      <c r="G1079" s="14">
        <v>52873.45</v>
      </c>
      <c r="H1079" s="2"/>
      <c r="I1079" s="14">
        <v>66258</v>
      </c>
      <c r="J1079" s="2"/>
      <c r="K1079" s="14">
        <v>66258</v>
      </c>
      <c r="L1079" s="2"/>
      <c r="M1079" s="15">
        <v>65874</v>
      </c>
      <c r="N1079" s="2"/>
      <c r="O1079" s="15">
        <v>0</v>
      </c>
      <c r="P1079" s="2"/>
      <c r="Q1079" s="15">
        <f t="shared" si="38"/>
        <v>65874</v>
      </c>
      <c r="T1079" s="13"/>
    </row>
    <row r="1080" spans="1:33" ht="11.85" customHeight="1" x14ac:dyDescent="0.2">
      <c r="A1080" s="3" t="s">
        <v>280</v>
      </c>
      <c r="C1080" s="2">
        <f>SUM(C1071:C1079)</f>
        <v>776969.84</v>
      </c>
      <c r="D1080" s="2"/>
      <c r="E1080" s="2">
        <f>SUM(E1071:E1079)</f>
        <v>825041.44</v>
      </c>
      <c r="F1080" s="2"/>
      <c r="G1080" s="2">
        <f>SUM(G1071:G1079)</f>
        <v>1027610.0099999999</v>
      </c>
      <c r="H1080" s="2"/>
      <c r="I1080" s="2">
        <f>SUM(I1071:I1079)</f>
        <v>1196279</v>
      </c>
      <c r="J1080" s="2"/>
      <c r="K1080" s="4">
        <f>SUM(K1071:K1079)</f>
        <v>1126979</v>
      </c>
      <c r="L1080" s="2"/>
      <c r="M1080" s="4">
        <f>SUM(M1071:M1079)</f>
        <v>1220697</v>
      </c>
      <c r="N1080" s="2"/>
      <c r="O1080" s="4">
        <f>SUM(O1071:O1079)</f>
        <v>0</v>
      </c>
      <c r="P1080" s="2"/>
      <c r="Q1080" s="4">
        <f>SUM(Q1071:Q1079)</f>
        <v>1220697</v>
      </c>
      <c r="R1080" s="2"/>
      <c r="U1080" s="2"/>
      <c r="AG1080" s="4"/>
    </row>
    <row r="1081" spans="1:33" ht="11.85" customHeight="1" x14ac:dyDescent="0.2">
      <c r="D1081" s="2"/>
      <c r="F1081" s="2"/>
      <c r="H1081" s="2"/>
      <c r="J1081" s="2"/>
      <c r="L1081" s="2"/>
      <c r="N1081" s="2"/>
      <c r="P1081" s="2"/>
    </row>
    <row r="1082" spans="1:33" ht="11.85" customHeight="1" x14ac:dyDescent="0.2">
      <c r="A1082" s="12" t="s">
        <v>281</v>
      </c>
      <c r="D1082" s="2"/>
      <c r="F1082" s="2"/>
      <c r="H1082" s="2"/>
      <c r="J1082" s="2"/>
      <c r="L1082" s="2"/>
      <c r="N1082" s="2"/>
      <c r="P1082" s="2"/>
    </row>
    <row r="1083" spans="1:33" ht="11.85" customHeight="1" x14ac:dyDescent="0.2">
      <c r="A1083" s="3" t="s">
        <v>591</v>
      </c>
      <c r="C1083" s="2">
        <v>0</v>
      </c>
      <c r="D1083" s="2"/>
      <c r="E1083" s="2">
        <v>50</v>
      </c>
      <c r="F1083" s="2"/>
      <c r="G1083" s="2">
        <v>50</v>
      </c>
      <c r="H1083" s="2"/>
      <c r="I1083" s="2">
        <v>0</v>
      </c>
      <c r="J1083" s="2"/>
      <c r="K1083" s="2">
        <v>0</v>
      </c>
      <c r="L1083" s="2"/>
      <c r="M1083" s="4">
        <v>0</v>
      </c>
      <c r="N1083" s="2"/>
      <c r="O1083" s="4">
        <v>0</v>
      </c>
      <c r="P1083" s="2"/>
      <c r="Q1083" s="4">
        <f t="shared" ref="Q1083:Q1096" si="39">M1083+O1083</f>
        <v>0</v>
      </c>
      <c r="T1083" s="13"/>
    </row>
    <row r="1084" spans="1:33" ht="11.85" customHeight="1" x14ac:dyDescent="0.2">
      <c r="A1084" s="3" t="s">
        <v>592</v>
      </c>
      <c r="C1084" s="2">
        <v>14214.12</v>
      </c>
      <c r="D1084" s="2"/>
      <c r="E1084" s="2">
        <v>14224.58</v>
      </c>
      <c r="F1084" s="2"/>
      <c r="G1084" s="2">
        <v>13626.2</v>
      </c>
      <c r="H1084" s="2"/>
      <c r="I1084" s="2">
        <v>15000</v>
      </c>
      <c r="J1084" s="2"/>
      <c r="K1084" s="2">
        <v>15000</v>
      </c>
      <c r="L1084" s="2"/>
      <c r="M1084" s="4">
        <v>15000</v>
      </c>
      <c r="N1084" s="2"/>
      <c r="O1084" s="4">
        <v>0</v>
      </c>
      <c r="P1084" s="2"/>
      <c r="Q1084" s="4">
        <f t="shared" si="39"/>
        <v>15000</v>
      </c>
      <c r="T1084" s="13"/>
    </row>
    <row r="1085" spans="1:33" ht="11.85" customHeight="1" x14ac:dyDescent="0.2">
      <c r="A1085" s="3" t="s">
        <v>593</v>
      </c>
      <c r="C1085" s="2">
        <v>2629</v>
      </c>
      <c r="D1085" s="2"/>
      <c r="E1085" s="2">
        <v>5450</v>
      </c>
      <c r="F1085" s="2"/>
      <c r="G1085" s="2">
        <v>5630</v>
      </c>
      <c r="H1085" s="2"/>
      <c r="I1085" s="2">
        <v>5500</v>
      </c>
      <c r="J1085" s="2"/>
      <c r="K1085" s="2">
        <v>5500</v>
      </c>
      <c r="L1085" s="2"/>
      <c r="M1085" s="4">
        <v>5500</v>
      </c>
      <c r="N1085" s="2"/>
      <c r="O1085" s="4">
        <v>0</v>
      </c>
      <c r="P1085" s="2"/>
      <c r="Q1085" s="4">
        <f t="shared" si="39"/>
        <v>5500</v>
      </c>
      <c r="T1085" s="13"/>
    </row>
    <row r="1086" spans="1:33" ht="11.85" hidden="1" customHeight="1" x14ac:dyDescent="0.2">
      <c r="A1086" s="3" t="s">
        <v>594</v>
      </c>
      <c r="C1086" s="2">
        <v>0</v>
      </c>
      <c r="D1086" s="2"/>
      <c r="E1086" s="2">
        <v>0</v>
      </c>
      <c r="F1086" s="2"/>
      <c r="G1086" s="2">
        <v>0</v>
      </c>
      <c r="H1086" s="2"/>
      <c r="I1086" s="2">
        <v>0</v>
      </c>
      <c r="J1086" s="2"/>
      <c r="K1086" s="2">
        <v>0</v>
      </c>
      <c r="L1086" s="2"/>
      <c r="M1086" s="4">
        <v>0</v>
      </c>
      <c r="N1086" s="2"/>
      <c r="O1086" s="4">
        <v>0</v>
      </c>
      <c r="P1086" s="2"/>
      <c r="Q1086" s="4">
        <f t="shared" si="39"/>
        <v>0</v>
      </c>
      <c r="T1086" s="13"/>
    </row>
    <row r="1087" spans="1:33" ht="11.85" customHeight="1" x14ac:dyDescent="0.2">
      <c r="A1087" s="3" t="s">
        <v>595</v>
      </c>
      <c r="C1087" s="2">
        <v>18536.02</v>
      </c>
      <c r="D1087" s="2"/>
      <c r="E1087" s="2">
        <v>18931.79</v>
      </c>
      <c r="F1087" s="2"/>
      <c r="G1087" s="2">
        <v>21226.959999999999</v>
      </c>
      <c r="H1087" s="2"/>
      <c r="I1087" s="2">
        <v>25850</v>
      </c>
      <c r="J1087" s="2"/>
      <c r="K1087" s="2">
        <v>25850</v>
      </c>
      <c r="L1087" s="2"/>
      <c r="M1087" s="4">
        <v>28800</v>
      </c>
      <c r="N1087" s="2"/>
      <c r="O1087" s="4">
        <v>0</v>
      </c>
      <c r="P1087" s="2"/>
      <c r="Q1087" s="4">
        <f t="shared" si="39"/>
        <v>28800</v>
      </c>
      <c r="R1087" s="28"/>
      <c r="T1087" s="13"/>
    </row>
    <row r="1088" spans="1:33" ht="11.85" customHeight="1" x14ac:dyDescent="0.2">
      <c r="A1088" s="3" t="s">
        <v>596</v>
      </c>
      <c r="C1088" s="2">
        <v>908.6</v>
      </c>
      <c r="D1088" s="2"/>
      <c r="E1088" s="2">
        <v>1636.78</v>
      </c>
      <c r="F1088" s="2"/>
      <c r="G1088" s="2">
        <v>1361.9</v>
      </c>
      <c r="H1088" s="2"/>
      <c r="I1088" s="2">
        <v>2000</v>
      </c>
      <c r="J1088" s="2"/>
      <c r="K1088" s="2">
        <v>2000</v>
      </c>
      <c r="L1088" s="2"/>
      <c r="M1088" s="4">
        <v>2000</v>
      </c>
      <c r="N1088" s="2"/>
      <c r="O1088" s="4">
        <v>0</v>
      </c>
      <c r="P1088" s="2"/>
      <c r="Q1088" s="4">
        <f t="shared" si="39"/>
        <v>2000</v>
      </c>
      <c r="T1088" s="13"/>
    </row>
    <row r="1089" spans="1:21" ht="11.85" customHeight="1" x14ac:dyDescent="0.2">
      <c r="A1089" s="3" t="s">
        <v>597</v>
      </c>
      <c r="C1089" s="2">
        <v>0</v>
      </c>
      <c r="D1089" s="2"/>
      <c r="E1089" s="2">
        <v>0</v>
      </c>
      <c r="F1089" s="2"/>
      <c r="G1089" s="2">
        <v>0</v>
      </c>
      <c r="H1089" s="2"/>
      <c r="I1089" s="2">
        <v>0</v>
      </c>
      <c r="J1089" s="2"/>
      <c r="K1089" s="2">
        <v>0</v>
      </c>
      <c r="L1089" s="2"/>
      <c r="M1089" s="4">
        <v>0</v>
      </c>
      <c r="N1089" s="2"/>
      <c r="O1089" s="4">
        <v>0</v>
      </c>
      <c r="P1089" s="2"/>
      <c r="Q1089" s="4">
        <f t="shared" si="39"/>
        <v>0</v>
      </c>
      <c r="T1089" s="13"/>
    </row>
    <row r="1090" spans="1:21" ht="11.85" customHeight="1" x14ac:dyDescent="0.2">
      <c r="A1090" s="3" t="s">
        <v>598</v>
      </c>
      <c r="C1090" s="2">
        <v>3270.28</v>
      </c>
      <c r="D1090" s="2"/>
      <c r="E1090" s="2">
        <v>3279.48</v>
      </c>
      <c r="F1090" s="2"/>
      <c r="G1090" s="2">
        <v>3677.32</v>
      </c>
      <c r="H1090" s="2"/>
      <c r="I1090" s="2">
        <v>3500</v>
      </c>
      <c r="J1090" s="2"/>
      <c r="K1090" s="2">
        <v>3500</v>
      </c>
      <c r="L1090" s="2"/>
      <c r="M1090" s="4">
        <v>3500</v>
      </c>
      <c r="N1090" s="2"/>
      <c r="O1090" s="4">
        <v>0</v>
      </c>
      <c r="P1090" s="2"/>
      <c r="Q1090" s="4">
        <f t="shared" si="39"/>
        <v>3500</v>
      </c>
      <c r="T1090" s="13"/>
    </row>
    <row r="1091" spans="1:21" ht="11.85" hidden="1" customHeight="1" x14ac:dyDescent="0.2">
      <c r="A1091" s="3" t="s">
        <v>599</v>
      </c>
      <c r="C1091" s="2">
        <v>0</v>
      </c>
      <c r="D1091" s="2"/>
      <c r="E1091" s="2">
        <v>0</v>
      </c>
      <c r="F1091" s="2"/>
      <c r="G1091" s="2">
        <v>0</v>
      </c>
      <c r="H1091" s="2"/>
      <c r="I1091" s="2">
        <v>0</v>
      </c>
      <c r="J1091" s="2"/>
      <c r="K1091" s="2">
        <v>0</v>
      </c>
      <c r="L1091" s="2"/>
      <c r="M1091" s="4">
        <v>0</v>
      </c>
      <c r="N1091" s="2"/>
      <c r="O1091" s="4">
        <v>0</v>
      </c>
      <c r="P1091" s="2"/>
      <c r="Q1091" s="4">
        <f t="shared" si="39"/>
        <v>0</v>
      </c>
      <c r="T1091" s="13"/>
    </row>
    <row r="1092" spans="1:21" ht="11.85" customHeight="1" x14ac:dyDescent="0.2">
      <c r="A1092" s="3" t="s">
        <v>600</v>
      </c>
      <c r="C1092" s="2">
        <v>3357.82</v>
      </c>
      <c r="D1092" s="2"/>
      <c r="E1092" s="2">
        <v>5784.39</v>
      </c>
      <c r="F1092" s="2"/>
      <c r="G1092" s="2">
        <v>6708.25</v>
      </c>
      <c r="H1092" s="2"/>
      <c r="I1092" s="2">
        <v>7200</v>
      </c>
      <c r="J1092" s="2"/>
      <c r="K1092" s="2">
        <v>7200</v>
      </c>
      <c r="L1092" s="2"/>
      <c r="M1092" s="4">
        <v>7200</v>
      </c>
      <c r="N1092" s="2"/>
      <c r="O1092" s="4">
        <v>0</v>
      </c>
      <c r="P1092" s="2"/>
      <c r="Q1092" s="4">
        <f t="shared" si="39"/>
        <v>7200</v>
      </c>
      <c r="T1092" s="13"/>
    </row>
    <row r="1093" spans="1:21" ht="11.85" customHeight="1" x14ac:dyDescent="0.2">
      <c r="A1093" s="3" t="s">
        <v>601</v>
      </c>
      <c r="C1093" s="2">
        <v>3465</v>
      </c>
      <c r="D1093" s="2"/>
      <c r="E1093" s="2">
        <v>1170</v>
      </c>
      <c r="F1093" s="2"/>
      <c r="G1093" s="2">
        <v>0</v>
      </c>
      <c r="H1093" s="2"/>
      <c r="I1093" s="2">
        <v>2400</v>
      </c>
      <c r="J1093" s="2"/>
      <c r="K1093" s="2">
        <v>2400</v>
      </c>
      <c r="L1093" s="2"/>
      <c r="M1093" s="4">
        <v>2400</v>
      </c>
      <c r="N1093" s="2"/>
      <c r="O1093" s="4">
        <v>0</v>
      </c>
      <c r="P1093" s="2"/>
      <c r="Q1093" s="4">
        <f t="shared" si="39"/>
        <v>2400</v>
      </c>
      <c r="T1093" s="13"/>
    </row>
    <row r="1094" spans="1:21" ht="11.85" hidden="1" customHeight="1" x14ac:dyDescent="0.2">
      <c r="A1094" s="3" t="s">
        <v>602</v>
      </c>
      <c r="C1094" s="2">
        <v>0</v>
      </c>
      <c r="D1094" s="2"/>
      <c r="E1094" s="2">
        <v>0</v>
      </c>
      <c r="F1094" s="2"/>
      <c r="G1094" s="2">
        <v>0</v>
      </c>
      <c r="H1094" s="2"/>
      <c r="I1094" s="2">
        <v>0</v>
      </c>
      <c r="J1094" s="2"/>
      <c r="K1094" s="2">
        <v>0</v>
      </c>
      <c r="L1094" s="2"/>
      <c r="M1094" s="4">
        <v>0</v>
      </c>
      <c r="N1094" s="2"/>
      <c r="O1094" s="4">
        <v>0</v>
      </c>
      <c r="P1094" s="2"/>
      <c r="Q1094" s="4">
        <f t="shared" si="39"/>
        <v>0</v>
      </c>
      <c r="T1094" s="13"/>
    </row>
    <row r="1095" spans="1:21" ht="11.85" customHeight="1" x14ac:dyDescent="0.2">
      <c r="A1095" s="3" t="s">
        <v>603</v>
      </c>
      <c r="C1095" s="2">
        <v>13381.72</v>
      </c>
      <c r="D1095" s="2"/>
      <c r="E1095" s="2">
        <v>8022.71</v>
      </c>
      <c r="F1095" s="2"/>
      <c r="G1095" s="2">
        <v>22013.9</v>
      </c>
      <c r="H1095" s="2"/>
      <c r="I1095" s="2">
        <v>9100</v>
      </c>
      <c r="J1095" s="2"/>
      <c r="K1095" s="2">
        <f>9100+10900</f>
        <v>20000</v>
      </c>
      <c r="L1095" s="2"/>
      <c r="M1095" s="4">
        <v>22500</v>
      </c>
      <c r="N1095" s="2"/>
      <c r="O1095" s="4">
        <v>0</v>
      </c>
      <c r="P1095" s="2"/>
      <c r="Q1095" s="4">
        <f t="shared" si="39"/>
        <v>22500</v>
      </c>
      <c r="T1095" s="13"/>
    </row>
    <row r="1096" spans="1:21" ht="11.85" customHeight="1" x14ac:dyDescent="0.2">
      <c r="A1096" s="3" t="s">
        <v>604</v>
      </c>
      <c r="C1096" s="14">
        <v>12614.58</v>
      </c>
      <c r="D1096" s="2"/>
      <c r="E1096" s="14">
        <v>4178.6400000000003</v>
      </c>
      <c r="F1096" s="2"/>
      <c r="G1096" s="14">
        <v>900</v>
      </c>
      <c r="H1096" s="2"/>
      <c r="I1096" s="14">
        <v>10000</v>
      </c>
      <c r="J1096" s="2"/>
      <c r="K1096" s="14">
        <v>17200</v>
      </c>
      <c r="L1096" s="2"/>
      <c r="M1096" s="15">
        <v>10000</v>
      </c>
      <c r="N1096" s="2"/>
      <c r="O1096" s="15">
        <v>0</v>
      </c>
      <c r="P1096" s="2"/>
      <c r="Q1096" s="15">
        <f t="shared" si="39"/>
        <v>10000</v>
      </c>
      <c r="T1096" s="13"/>
      <c r="U1096" s="4"/>
    </row>
    <row r="1097" spans="1:21" ht="11.85" customHeight="1" x14ac:dyDescent="0.2">
      <c r="A1097" s="3" t="s">
        <v>299</v>
      </c>
      <c r="C1097" s="2">
        <f>SUM(C1083:C1096)</f>
        <v>72377.14</v>
      </c>
      <c r="D1097" s="2"/>
      <c r="E1097" s="2">
        <f>SUM(E1083:E1096)</f>
        <v>62728.37</v>
      </c>
      <c r="F1097" s="2"/>
      <c r="G1097" s="2">
        <f>SUM(G1083:G1096)</f>
        <v>75194.53</v>
      </c>
      <c r="H1097" s="2"/>
      <c r="I1097" s="2">
        <f>SUM(I1083:I1096)</f>
        <v>80550</v>
      </c>
      <c r="J1097" s="2"/>
      <c r="K1097" s="4">
        <f>SUM(K1083:K1096)</f>
        <v>98650</v>
      </c>
      <c r="L1097" s="2"/>
      <c r="M1097" s="4">
        <f>SUM(M1083:M1096)</f>
        <v>96900</v>
      </c>
      <c r="N1097" s="2"/>
      <c r="O1097" s="24">
        <f>SUM(O1083:O1096)</f>
        <v>0</v>
      </c>
      <c r="P1097" s="2"/>
      <c r="Q1097" s="4">
        <f>SUM(Q1083:Q1096)</f>
        <v>96900</v>
      </c>
      <c r="U1097" s="24"/>
    </row>
    <row r="1098" spans="1:21" ht="11.85" customHeight="1" x14ac:dyDescent="0.2"/>
    <row r="1099" spans="1:21" ht="11.85" customHeight="1" x14ac:dyDescent="0.2">
      <c r="A1099" s="12" t="s">
        <v>300</v>
      </c>
      <c r="D1099" s="2"/>
      <c r="F1099" s="2"/>
      <c r="H1099" s="2"/>
      <c r="J1099" s="2"/>
      <c r="L1099" s="2"/>
      <c r="N1099" s="2"/>
      <c r="P1099" s="2"/>
    </row>
    <row r="1100" spans="1:21" ht="11.85" customHeight="1" x14ac:dyDescent="0.2">
      <c r="A1100" s="3" t="s">
        <v>605</v>
      </c>
      <c r="C1100" s="2">
        <v>570.04999999999995</v>
      </c>
      <c r="D1100" s="2"/>
      <c r="E1100" s="2">
        <v>1670.04</v>
      </c>
      <c r="F1100" s="2"/>
      <c r="G1100" s="2">
        <v>1645.64</v>
      </c>
      <c r="H1100" s="2"/>
      <c r="I1100" s="2">
        <v>1200</v>
      </c>
      <c r="J1100" s="2"/>
      <c r="K1100" s="2">
        <v>1200</v>
      </c>
      <c r="L1100" s="2"/>
      <c r="M1100" s="4">
        <v>1200</v>
      </c>
      <c r="N1100" s="2"/>
      <c r="O1100" s="4">
        <v>0</v>
      </c>
      <c r="P1100" s="2"/>
      <c r="Q1100" s="4">
        <f t="shared" ref="Q1100:Q1119" si="40">M1100+O1100</f>
        <v>1200</v>
      </c>
      <c r="S1100" s="29"/>
      <c r="T1100" s="13"/>
    </row>
    <row r="1101" spans="1:21" ht="11.85" customHeight="1" x14ac:dyDescent="0.2">
      <c r="A1101" s="3" t="s">
        <v>606</v>
      </c>
      <c r="C1101" s="2">
        <v>7561.19</v>
      </c>
      <c r="D1101" s="2"/>
      <c r="E1101" s="2">
        <v>5952.44</v>
      </c>
      <c r="F1101" s="2"/>
      <c r="G1101" s="2">
        <v>4001.81</v>
      </c>
      <c r="H1101" s="2"/>
      <c r="I1101" s="2">
        <v>5120</v>
      </c>
      <c r="J1101" s="2"/>
      <c r="K1101" s="2">
        <v>5120</v>
      </c>
      <c r="L1101" s="2"/>
      <c r="M1101" s="4">
        <v>7550</v>
      </c>
      <c r="N1101" s="2"/>
      <c r="O1101" s="4">
        <v>0</v>
      </c>
      <c r="P1101" s="2"/>
      <c r="Q1101" s="4">
        <f t="shared" si="40"/>
        <v>7550</v>
      </c>
      <c r="S1101" s="29"/>
      <c r="T1101" s="13"/>
    </row>
    <row r="1102" spans="1:21" ht="11.85" customHeight="1" x14ac:dyDescent="0.2">
      <c r="A1102" s="3" t="s">
        <v>607</v>
      </c>
      <c r="C1102" s="2">
        <v>9739.17</v>
      </c>
      <c r="D1102" s="2"/>
      <c r="E1102" s="2">
        <v>10390.950000000001</v>
      </c>
      <c r="F1102" s="2"/>
      <c r="G1102" s="2">
        <v>10126.43</v>
      </c>
      <c r="H1102" s="2"/>
      <c r="I1102" s="2">
        <v>11850</v>
      </c>
      <c r="J1102" s="2"/>
      <c r="K1102" s="2">
        <v>8850</v>
      </c>
      <c r="L1102" s="2"/>
      <c r="M1102" s="4">
        <v>11850</v>
      </c>
      <c r="N1102" s="2"/>
      <c r="O1102" s="4">
        <v>0</v>
      </c>
      <c r="P1102" s="2"/>
      <c r="Q1102" s="4">
        <f t="shared" si="40"/>
        <v>11850</v>
      </c>
      <c r="S1102" s="29"/>
      <c r="T1102" s="13"/>
    </row>
    <row r="1103" spans="1:21" ht="11.85" customHeight="1" x14ac:dyDescent="0.2">
      <c r="A1103" s="3" t="s">
        <v>608</v>
      </c>
      <c r="C1103" s="2">
        <v>25420.7</v>
      </c>
      <c r="D1103" s="2"/>
      <c r="E1103" s="2">
        <v>16548.07</v>
      </c>
      <c r="F1103" s="2"/>
      <c r="G1103" s="2">
        <v>27989.33</v>
      </c>
      <c r="H1103" s="2"/>
      <c r="I1103" s="2">
        <v>31000</v>
      </c>
      <c r="J1103" s="2"/>
      <c r="K1103" s="2">
        <v>38000</v>
      </c>
      <c r="L1103" s="2"/>
      <c r="M1103" s="4">
        <v>35000</v>
      </c>
      <c r="N1103" s="2"/>
      <c r="O1103" s="4">
        <v>0</v>
      </c>
      <c r="P1103" s="2"/>
      <c r="Q1103" s="4">
        <f t="shared" si="40"/>
        <v>35000</v>
      </c>
      <c r="S1103" s="29"/>
      <c r="T1103" s="13"/>
    </row>
    <row r="1104" spans="1:21" ht="11.85" customHeight="1" x14ac:dyDescent="0.2">
      <c r="A1104" s="3" t="s">
        <v>609</v>
      </c>
      <c r="C1104" s="2">
        <v>14274.71</v>
      </c>
      <c r="D1104" s="2"/>
      <c r="E1104" s="2">
        <v>17545.13</v>
      </c>
      <c r="F1104" s="2"/>
      <c r="G1104" s="2">
        <v>14619.68</v>
      </c>
      <c r="H1104" s="2"/>
      <c r="I1104" s="2">
        <v>15000</v>
      </c>
      <c r="J1104" s="2"/>
      <c r="K1104" s="2">
        <v>18000</v>
      </c>
      <c r="L1104" s="2"/>
      <c r="M1104" s="4">
        <v>15000</v>
      </c>
      <c r="N1104" s="2"/>
      <c r="O1104" s="4">
        <v>0</v>
      </c>
      <c r="P1104" s="2"/>
      <c r="Q1104" s="4">
        <f t="shared" si="40"/>
        <v>15000</v>
      </c>
      <c r="S1104" s="29"/>
      <c r="T1104" s="13"/>
    </row>
    <row r="1105" spans="1:20" ht="11.85" customHeight="1" x14ac:dyDescent="0.2">
      <c r="A1105" s="3" t="s">
        <v>610</v>
      </c>
      <c r="C1105" s="2">
        <v>91.86</v>
      </c>
      <c r="D1105" s="2"/>
      <c r="E1105" s="2">
        <v>297.89</v>
      </c>
      <c r="F1105" s="2"/>
      <c r="G1105" s="2">
        <v>35752.28</v>
      </c>
      <c r="H1105" s="2"/>
      <c r="I1105" s="2">
        <v>3000</v>
      </c>
      <c r="J1105" s="2"/>
      <c r="K1105" s="2">
        <v>3000</v>
      </c>
      <c r="L1105" s="2"/>
      <c r="M1105" s="4">
        <v>3000</v>
      </c>
      <c r="N1105" s="2"/>
      <c r="O1105" s="4">
        <v>0</v>
      </c>
      <c r="P1105" s="2"/>
      <c r="Q1105" s="4">
        <f t="shared" si="40"/>
        <v>3000</v>
      </c>
      <c r="S1105" s="29"/>
      <c r="T1105" s="13"/>
    </row>
    <row r="1106" spans="1:20" ht="11.85" customHeight="1" x14ac:dyDescent="0.2">
      <c r="A1106" s="3" t="s">
        <v>611</v>
      </c>
      <c r="C1106" s="2">
        <v>691.92</v>
      </c>
      <c r="D1106" s="2"/>
      <c r="E1106" s="2">
        <v>1956.25</v>
      </c>
      <c r="F1106" s="2"/>
      <c r="G1106" s="2">
        <v>861.14</v>
      </c>
      <c r="H1106" s="2"/>
      <c r="I1106" s="2">
        <v>2500</v>
      </c>
      <c r="J1106" s="2"/>
      <c r="K1106" s="2">
        <v>2500</v>
      </c>
      <c r="L1106" s="2"/>
      <c r="M1106" s="4">
        <v>2500</v>
      </c>
      <c r="N1106" s="2"/>
      <c r="O1106" s="4">
        <v>0</v>
      </c>
      <c r="P1106" s="2"/>
      <c r="Q1106" s="4">
        <f t="shared" si="40"/>
        <v>2500</v>
      </c>
      <c r="S1106" s="29"/>
      <c r="T1106" s="13"/>
    </row>
    <row r="1107" spans="1:20" ht="11.85" customHeight="1" x14ac:dyDescent="0.2">
      <c r="A1107" s="3" t="s">
        <v>612</v>
      </c>
      <c r="C1107" s="2">
        <v>0</v>
      </c>
      <c r="D1107" s="2"/>
      <c r="E1107" s="2">
        <v>0</v>
      </c>
      <c r="F1107" s="2"/>
      <c r="G1107" s="2">
        <v>721.78</v>
      </c>
      <c r="H1107" s="2"/>
      <c r="I1107" s="2">
        <v>0</v>
      </c>
      <c r="J1107" s="2"/>
      <c r="K1107" s="2">
        <v>0</v>
      </c>
      <c r="L1107" s="2"/>
      <c r="M1107" s="4">
        <v>0</v>
      </c>
      <c r="N1107" s="2"/>
      <c r="O1107" s="4">
        <v>0</v>
      </c>
      <c r="P1107" s="2"/>
      <c r="Q1107" s="4">
        <f t="shared" si="40"/>
        <v>0</v>
      </c>
      <c r="S1107" s="29"/>
      <c r="T1107" s="13"/>
    </row>
    <row r="1108" spans="1:20" ht="11.85" customHeight="1" x14ac:dyDescent="0.2">
      <c r="A1108" s="3" t="s">
        <v>613</v>
      </c>
      <c r="C1108" s="2">
        <v>5420.36</v>
      </c>
      <c r="D1108" s="2"/>
      <c r="E1108" s="2">
        <v>12293.23</v>
      </c>
      <c r="F1108" s="2"/>
      <c r="G1108" s="2">
        <v>41720</v>
      </c>
      <c r="H1108" s="2"/>
      <c r="I1108" s="2">
        <v>5675</v>
      </c>
      <c r="J1108" s="2"/>
      <c r="K1108" s="2">
        <v>11780</v>
      </c>
      <c r="L1108" s="2"/>
      <c r="M1108" s="4">
        <v>6000</v>
      </c>
      <c r="N1108" s="2"/>
      <c r="O1108" s="4">
        <v>0</v>
      </c>
      <c r="P1108" s="2"/>
      <c r="Q1108" s="4">
        <f t="shared" si="40"/>
        <v>6000</v>
      </c>
      <c r="S1108" s="29"/>
      <c r="T1108" s="13"/>
    </row>
    <row r="1109" spans="1:20" ht="11.85" customHeight="1" x14ac:dyDescent="0.2">
      <c r="A1109" s="3" t="s">
        <v>614</v>
      </c>
      <c r="C1109" s="2">
        <v>0</v>
      </c>
      <c r="D1109" s="2"/>
      <c r="E1109" s="2">
        <v>0</v>
      </c>
      <c r="F1109" s="2"/>
      <c r="G1109" s="2">
        <v>0</v>
      </c>
      <c r="H1109" s="2"/>
      <c r="I1109" s="2">
        <v>0</v>
      </c>
      <c r="J1109" s="2"/>
      <c r="K1109" s="2">
        <v>0</v>
      </c>
      <c r="L1109" s="2"/>
      <c r="M1109" s="4">
        <v>0</v>
      </c>
      <c r="N1109" s="2"/>
      <c r="O1109" s="4">
        <v>0</v>
      </c>
      <c r="P1109" s="2"/>
      <c r="Q1109" s="4">
        <f t="shared" si="40"/>
        <v>0</v>
      </c>
      <c r="S1109" s="29"/>
      <c r="T1109" s="13"/>
    </row>
    <row r="1110" spans="1:20" ht="11.85" customHeight="1" x14ac:dyDescent="0.2">
      <c r="A1110" s="3" t="s">
        <v>615</v>
      </c>
      <c r="C1110" s="2">
        <v>11376.39</v>
      </c>
      <c r="D1110" s="2"/>
      <c r="E1110" s="2">
        <v>9736.9699999999993</v>
      </c>
      <c r="F1110" s="2"/>
      <c r="G1110" s="2">
        <v>7587.53</v>
      </c>
      <c r="H1110" s="2"/>
      <c r="I1110" s="2">
        <v>8570</v>
      </c>
      <c r="J1110" s="2"/>
      <c r="K1110" s="2">
        <v>8570</v>
      </c>
      <c r="L1110" s="2"/>
      <c r="M1110" s="4">
        <v>9000</v>
      </c>
      <c r="N1110" s="2"/>
      <c r="O1110" s="24">
        <v>0</v>
      </c>
      <c r="P1110" s="2"/>
      <c r="Q1110" s="4">
        <f t="shared" si="40"/>
        <v>9000</v>
      </c>
      <c r="S1110" s="29"/>
      <c r="T1110" s="13"/>
    </row>
    <row r="1111" spans="1:20" ht="11.85" customHeight="1" x14ac:dyDescent="0.2">
      <c r="A1111" s="3" t="s">
        <v>616</v>
      </c>
      <c r="C1111" s="2">
        <v>1348.23</v>
      </c>
      <c r="D1111" s="2"/>
      <c r="E1111" s="2">
        <v>1202.75</v>
      </c>
      <c r="F1111" s="2"/>
      <c r="G1111" s="2">
        <v>1001.64</v>
      </c>
      <c r="H1111" s="2"/>
      <c r="I1111" s="2">
        <v>1185</v>
      </c>
      <c r="J1111" s="2"/>
      <c r="K1111" s="2">
        <v>1185</v>
      </c>
      <c r="L1111" s="2"/>
      <c r="M1111" s="4">
        <v>1000</v>
      </c>
      <c r="N1111" s="2"/>
      <c r="O1111" s="4">
        <v>0</v>
      </c>
      <c r="P1111" s="2"/>
      <c r="Q1111" s="4">
        <f t="shared" si="40"/>
        <v>1000</v>
      </c>
      <c r="S1111" s="29"/>
      <c r="T1111" s="13"/>
    </row>
    <row r="1112" spans="1:20" ht="11.85" hidden="1" customHeight="1" x14ac:dyDescent="0.2">
      <c r="A1112" s="3" t="s">
        <v>617</v>
      </c>
      <c r="C1112" s="2">
        <v>0</v>
      </c>
      <c r="D1112" s="2"/>
      <c r="E1112" s="2">
        <v>0</v>
      </c>
      <c r="F1112" s="2"/>
      <c r="G1112" s="2">
        <v>0</v>
      </c>
      <c r="H1112" s="2"/>
      <c r="I1112" s="2">
        <v>0</v>
      </c>
      <c r="J1112" s="2"/>
      <c r="K1112" s="2">
        <v>0</v>
      </c>
      <c r="L1112" s="2"/>
      <c r="M1112" s="4">
        <v>0</v>
      </c>
      <c r="N1112" s="2"/>
      <c r="O1112" s="4">
        <v>0</v>
      </c>
      <c r="P1112" s="2"/>
      <c r="Q1112" s="4">
        <f t="shared" si="40"/>
        <v>0</v>
      </c>
      <c r="S1112" s="29"/>
      <c r="T1112" s="13"/>
    </row>
    <row r="1113" spans="1:20" ht="11.85" customHeight="1" x14ac:dyDescent="0.2">
      <c r="A1113" s="3" t="s">
        <v>618</v>
      </c>
      <c r="C1113" s="2">
        <v>3467.25</v>
      </c>
      <c r="D1113" s="2"/>
      <c r="E1113" s="2">
        <v>3993.06</v>
      </c>
      <c r="F1113" s="2"/>
      <c r="G1113" s="2">
        <v>12889.92</v>
      </c>
      <c r="H1113" s="2"/>
      <c r="I1113" s="2">
        <v>18200</v>
      </c>
      <c r="J1113" s="2"/>
      <c r="K1113" s="2">
        <v>12095</v>
      </c>
      <c r="L1113" s="2"/>
      <c r="M1113" s="4">
        <v>18000</v>
      </c>
      <c r="N1113" s="2"/>
      <c r="O1113" s="4">
        <v>0</v>
      </c>
      <c r="P1113" s="2"/>
      <c r="Q1113" s="4">
        <f t="shared" si="40"/>
        <v>18000</v>
      </c>
      <c r="S1113" s="29"/>
      <c r="T1113" s="13"/>
    </row>
    <row r="1114" spans="1:20" ht="11.85" customHeight="1" x14ac:dyDescent="0.2">
      <c r="A1114" s="3" t="s">
        <v>619</v>
      </c>
      <c r="C1114" s="2">
        <v>733.47</v>
      </c>
      <c r="D1114" s="2"/>
      <c r="E1114" s="2">
        <v>270.88</v>
      </c>
      <c r="F1114" s="2"/>
      <c r="G1114" s="2">
        <v>810.85</v>
      </c>
      <c r="H1114" s="2"/>
      <c r="I1114" s="2">
        <v>2500</v>
      </c>
      <c r="J1114" s="2"/>
      <c r="K1114" s="2">
        <v>2500</v>
      </c>
      <c r="L1114" s="2"/>
      <c r="M1114" s="4">
        <v>0</v>
      </c>
      <c r="N1114" s="2"/>
      <c r="O1114" s="4">
        <v>0</v>
      </c>
      <c r="P1114" s="2"/>
      <c r="Q1114" s="4">
        <f t="shared" si="40"/>
        <v>0</v>
      </c>
      <c r="S1114" s="29"/>
      <c r="T1114" s="13"/>
    </row>
    <row r="1115" spans="1:20" ht="11.85" hidden="1" customHeight="1" x14ac:dyDescent="0.2">
      <c r="A1115" s="3" t="s">
        <v>620</v>
      </c>
      <c r="C1115" s="2">
        <v>0</v>
      </c>
      <c r="D1115" s="2"/>
      <c r="E1115" s="2">
        <v>0</v>
      </c>
      <c r="F1115" s="2"/>
      <c r="G1115" s="2">
        <v>0</v>
      </c>
      <c r="H1115" s="2"/>
      <c r="I1115" s="2">
        <v>0</v>
      </c>
      <c r="J1115" s="2"/>
      <c r="K1115" s="2">
        <v>0</v>
      </c>
      <c r="L1115" s="2"/>
      <c r="M1115" s="4">
        <v>0</v>
      </c>
      <c r="N1115" s="2"/>
      <c r="O1115" s="4">
        <v>0</v>
      </c>
      <c r="P1115" s="2"/>
      <c r="Q1115" s="4">
        <f t="shared" si="40"/>
        <v>0</v>
      </c>
      <c r="S1115" s="29"/>
      <c r="T1115" s="13"/>
    </row>
    <row r="1116" spans="1:20" ht="11.85" hidden="1" customHeight="1" x14ac:dyDescent="0.2">
      <c r="A1116" s="3" t="s">
        <v>621</v>
      </c>
      <c r="C1116" s="2">
        <v>0</v>
      </c>
      <c r="D1116" s="2"/>
      <c r="E1116" s="2">
        <v>0</v>
      </c>
      <c r="F1116" s="2"/>
      <c r="G1116" s="2">
        <v>0</v>
      </c>
      <c r="H1116" s="2"/>
      <c r="I1116" s="2">
        <v>0</v>
      </c>
      <c r="J1116" s="2"/>
      <c r="K1116" s="2">
        <v>0</v>
      </c>
      <c r="L1116" s="2"/>
      <c r="M1116" s="4">
        <v>0</v>
      </c>
      <c r="N1116" s="2"/>
      <c r="O1116" s="4">
        <v>0</v>
      </c>
      <c r="P1116" s="2"/>
      <c r="Q1116" s="4">
        <f t="shared" si="40"/>
        <v>0</v>
      </c>
      <c r="S1116" s="29"/>
      <c r="T1116" s="13"/>
    </row>
    <row r="1117" spans="1:20" ht="11.85" hidden="1" customHeight="1" x14ac:dyDescent="0.2">
      <c r="A1117" s="3" t="s">
        <v>622</v>
      </c>
      <c r="C1117" s="2">
        <v>0</v>
      </c>
      <c r="D1117" s="2"/>
      <c r="E1117" s="2">
        <v>0</v>
      </c>
      <c r="F1117" s="2"/>
      <c r="G1117" s="2">
        <v>0</v>
      </c>
      <c r="H1117" s="2"/>
      <c r="I1117" s="2">
        <v>0</v>
      </c>
      <c r="J1117" s="2"/>
      <c r="K1117" s="2">
        <v>0</v>
      </c>
      <c r="L1117" s="2"/>
      <c r="M1117" s="4">
        <v>0</v>
      </c>
      <c r="N1117" s="2"/>
      <c r="O1117" s="4">
        <v>0</v>
      </c>
      <c r="P1117" s="2"/>
      <c r="Q1117" s="4">
        <f t="shared" si="40"/>
        <v>0</v>
      </c>
      <c r="S1117" s="29"/>
      <c r="T1117" s="13"/>
    </row>
    <row r="1118" spans="1:20" ht="11.85" hidden="1" customHeight="1" x14ac:dyDescent="0.2">
      <c r="A1118" s="3" t="s">
        <v>623</v>
      </c>
      <c r="C1118" s="2">
        <v>0</v>
      </c>
      <c r="D1118" s="2"/>
      <c r="E1118" s="2">
        <v>0</v>
      </c>
      <c r="F1118" s="2"/>
      <c r="G1118" s="2">
        <v>0</v>
      </c>
      <c r="H1118" s="2"/>
      <c r="I1118" s="2">
        <v>0</v>
      </c>
      <c r="J1118" s="2"/>
      <c r="K1118" s="2">
        <v>0</v>
      </c>
      <c r="L1118" s="2"/>
      <c r="M1118" s="4">
        <v>0</v>
      </c>
      <c r="N1118" s="2"/>
      <c r="O1118" s="4">
        <v>0</v>
      </c>
      <c r="P1118" s="2"/>
      <c r="Q1118" s="4">
        <f t="shared" si="40"/>
        <v>0</v>
      </c>
      <c r="S1118" s="29"/>
      <c r="T1118" s="13"/>
    </row>
    <row r="1119" spans="1:20" ht="11.85" customHeight="1" x14ac:dyDescent="0.2">
      <c r="A1119" s="3" t="s">
        <v>624</v>
      </c>
      <c r="C1119" s="2">
        <v>5935.32</v>
      </c>
      <c r="D1119" s="2"/>
      <c r="E1119" s="2">
        <v>4837.43</v>
      </c>
      <c r="F1119" s="2"/>
      <c r="G1119" s="2">
        <v>4988.99</v>
      </c>
      <c r="H1119" s="2"/>
      <c r="I1119" s="2">
        <v>6000</v>
      </c>
      <c r="J1119" s="2"/>
      <c r="K1119" s="2">
        <v>6000</v>
      </c>
      <c r="L1119" s="2"/>
      <c r="M1119" s="4">
        <v>6500</v>
      </c>
      <c r="N1119" s="2"/>
      <c r="O1119" s="4">
        <v>0</v>
      </c>
      <c r="P1119" s="2"/>
      <c r="Q1119" s="4">
        <f t="shared" si="40"/>
        <v>6500</v>
      </c>
      <c r="S1119" s="29"/>
      <c r="T1119" s="13"/>
    </row>
    <row r="1120" spans="1:20" ht="11.85" customHeight="1" x14ac:dyDescent="0.2">
      <c r="A1120" s="3" t="s">
        <v>625</v>
      </c>
      <c r="C1120" s="14">
        <v>80955.27</v>
      </c>
      <c r="D1120" s="2"/>
      <c r="E1120" s="14">
        <v>70999.11</v>
      </c>
      <c r="F1120" s="2"/>
      <c r="G1120" s="14">
        <v>74750.990000000005</v>
      </c>
      <c r="H1120" s="2"/>
      <c r="I1120" s="14">
        <v>70000</v>
      </c>
      <c r="J1120" s="2"/>
      <c r="K1120" s="14">
        <v>103200</v>
      </c>
      <c r="L1120" s="2"/>
      <c r="M1120" s="15">
        <v>103000</v>
      </c>
      <c r="N1120" s="2"/>
      <c r="O1120" s="15">
        <v>0</v>
      </c>
      <c r="P1120" s="2"/>
      <c r="Q1120" s="15">
        <f>M1120+O1120</f>
        <v>103000</v>
      </c>
      <c r="S1120" s="29"/>
      <c r="T1120" s="13"/>
    </row>
    <row r="1121" spans="1:21" ht="11.85" customHeight="1" x14ac:dyDescent="0.2">
      <c r="A1121" s="3" t="s">
        <v>322</v>
      </c>
      <c r="C1121" s="2">
        <f>SUM(C1100:C1104)+SUM(C1105:C1120)</f>
        <v>167585.89000000001</v>
      </c>
      <c r="D1121" s="2"/>
      <c r="E1121" s="2">
        <f>SUM(E1100:E1104)+SUM(E1105:E1120)</f>
        <v>157694.20000000001</v>
      </c>
      <c r="F1121" s="2"/>
      <c r="G1121" s="2">
        <f>SUM(G1100:G1104)+SUM(G1105:G1120)</f>
        <v>239468.01</v>
      </c>
      <c r="H1121" s="2"/>
      <c r="I1121" s="2">
        <f>SUM(I1100:I1104)+SUM(I1105:I1120)</f>
        <v>181800</v>
      </c>
      <c r="J1121" s="2"/>
      <c r="K1121" s="4">
        <f>SUM(K1100:K1104)+SUM(K1105:K1120)</f>
        <v>222000</v>
      </c>
      <c r="L1121" s="2"/>
      <c r="M1121" s="4">
        <f>SUM(M1100:M1104)+SUM(M1105:M1120)</f>
        <v>219600</v>
      </c>
      <c r="N1121" s="2"/>
      <c r="O1121" s="24">
        <f>SUM(O1100:O1120)</f>
        <v>0</v>
      </c>
      <c r="P1121" s="2"/>
      <c r="Q1121" s="4">
        <f>SUM(Q1100:Q1120)</f>
        <v>219600</v>
      </c>
      <c r="R1121" s="2"/>
      <c r="T1121" s="17"/>
      <c r="U1121" s="2"/>
    </row>
    <row r="1122" spans="1:21" ht="11.85" customHeight="1" x14ac:dyDescent="0.2">
      <c r="D1122" s="2"/>
      <c r="F1122" s="2"/>
      <c r="H1122" s="2"/>
      <c r="J1122" s="2"/>
      <c r="L1122" s="2"/>
      <c r="N1122" s="2"/>
      <c r="P1122" s="2"/>
    </row>
    <row r="1123" spans="1:21" ht="11.85" customHeight="1" x14ac:dyDescent="0.2">
      <c r="D1123" s="2"/>
      <c r="F1123" s="2"/>
      <c r="H1123" s="2"/>
      <c r="J1123" s="2"/>
      <c r="L1123" s="2"/>
      <c r="N1123" s="2"/>
      <c r="P1123" s="2"/>
    </row>
    <row r="1124" spans="1:21" ht="11.85" customHeight="1" x14ac:dyDescent="0.2">
      <c r="D1124" s="2"/>
      <c r="F1124" s="2"/>
      <c r="H1124" s="2"/>
      <c r="J1124" s="2"/>
      <c r="L1124" s="2"/>
      <c r="N1124" s="2"/>
      <c r="P1124" s="2"/>
    </row>
    <row r="1125" spans="1:21" ht="11.85" customHeight="1" x14ac:dyDescent="0.2">
      <c r="A1125" s="1"/>
      <c r="B1125" s="1"/>
      <c r="E1125" s="2" t="str">
        <f>$E$1</f>
        <v>CITY OF BRADY</v>
      </c>
    </row>
    <row r="1126" spans="1:21" ht="11.85" customHeight="1" x14ac:dyDescent="0.2">
      <c r="E1126" s="2" t="str">
        <f>$E$2</f>
        <v>BUDGET REPORT</v>
      </c>
    </row>
    <row r="1127" spans="1:21" ht="11.85" customHeight="1" x14ac:dyDescent="0.2">
      <c r="E1127" s="2" t="str">
        <f>$E$3</f>
        <v>FISCAL YEAR 2022 - 2023</v>
      </c>
    </row>
    <row r="1128" spans="1:21" ht="11.85" customHeight="1" x14ac:dyDescent="0.2">
      <c r="A1128" s="3" t="s">
        <v>3</v>
      </c>
    </row>
    <row r="1129" spans="1:21" ht="11.85" customHeight="1" x14ac:dyDescent="0.2">
      <c r="A1129" s="3" t="s">
        <v>581</v>
      </c>
    </row>
    <row r="1130" spans="1:21" ht="11.85" customHeight="1" x14ac:dyDescent="0.2">
      <c r="I1130" s="49" t="str">
        <f>$I$6</f>
        <v>(----- 2021-2022 ------)</v>
      </c>
      <c r="J1130" s="49"/>
      <c r="K1130" s="49"/>
      <c r="L1130" s="6"/>
      <c r="M1130" s="49" t="str">
        <f>$M$6</f>
        <v>2022-2023</v>
      </c>
      <c r="N1130" s="49"/>
      <c r="O1130" s="49"/>
      <c r="P1130" s="49"/>
      <c r="Q1130" s="49"/>
    </row>
    <row r="1131" spans="1:21" ht="11.85" customHeight="1" x14ac:dyDescent="0.2">
      <c r="C1131" s="7" t="str">
        <f>$C$7</f>
        <v>2018-2019</v>
      </c>
      <c r="D1131" s="6"/>
      <c r="E1131" s="7" t="str">
        <f>$E$7</f>
        <v>2019-2020</v>
      </c>
      <c r="F1131" s="6"/>
      <c r="G1131" s="7" t="str">
        <f>$G$7</f>
        <v>2020-2021</v>
      </c>
      <c r="H1131" s="6"/>
      <c r="I1131" s="7" t="s">
        <v>9</v>
      </c>
      <c r="J1131" s="6"/>
      <c r="K1131" s="8" t="str">
        <f>+$K$7</f>
        <v>PROJECTED</v>
      </c>
      <c r="L1131" s="6"/>
      <c r="M1131" s="8" t="str">
        <f>$M$7</f>
        <v>2022-2023</v>
      </c>
      <c r="N1131" s="6"/>
      <c r="O1131" s="8" t="str">
        <f>$O$7</f>
        <v>2022-2023</v>
      </c>
      <c r="P1131" s="6"/>
      <c r="Q1131" s="8" t="str">
        <f>$Q$7</f>
        <v xml:space="preserve">APPROVED </v>
      </c>
    </row>
    <row r="1132" spans="1:21" ht="11.85" customHeight="1" x14ac:dyDescent="0.2">
      <c r="A1132" s="9" t="s">
        <v>268</v>
      </c>
      <c r="C1132" s="10" t="s">
        <v>12</v>
      </c>
      <c r="D1132" s="6"/>
      <c r="E1132" s="10" t="s">
        <v>12</v>
      </c>
      <c r="F1132" s="6"/>
      <c r="G1132" s="10" t="s">
        <v>12</v>
      </c>
      <c r="H1132" s="6"/>
      <c r="I1132" s="10" t="s">
        <v>13</v>
      </c>
      <c r="J1132" s="6"/>
      <c r="K1132" s="11" t="s">
        <v>13</v>
      </c>
      <c r="L1132" s="6"/>
      <c r="M1132" s="11" t="str">
        <f>$M$8</f>
        <v>BASE</v>
      </c>
      <c r="N1132" s="6"/>
      <c r="O1132" s="11" t="str">
        <f>$O$8</f>
        <v>SUPPLEMENTAL</v>
      </c>
      <c r="P1132" s="6"/>
      <c r="Q1132" s="11" t="str">
        <f>$Q$8</f>
        <v>BUDGET</v>
      </c>
    </row>
    <row r="1133" spans="1:21" ht="11.85" customHeight="1" x14ac:dyDescent="0.2">
      <c r="D1133" s="2"/>
      <c r="F1133" s="2"/>
      <c r="H1133" s="2"/>
      <c r="J1133" s="2"/>
      <c r="L1133" s="2"/>
      <c r="N1133" s="2"/>
      <c r="P1133" s="2"/>
    </row>
    <row r="1134" spans="1:21" ht="11.85" customHeight="1" x14ac:dyDescent="0.2">
      <c r="A1134" s="3" t="s">
        <v>626</v>
      </c>
      <c r="C1134" s="2">
        <v>61900</v>
      </c>
      <c r="D1134" s="2"/>
      <c r="E1134" s="2">
        <v>10000</v>
      </c>
      <c r="F1134" s="2"/>
      <c r="G1134" s="2">
        <v>0</v>
      </c>
      <c r="H1134" s="2"/>
      <c r="I1134" s="2">
        <v>0</v>
      </c>
      <c r="J1134" s="2"/>
      <c r="K1134" s="4">
        <v>0</v>
      </c>
      <c r="L1134" s="2"/>
      <c r="M1134" s="4">
        <v>0</v>
      </c>
      <c r="N1134" s="2"/>
      <c r="O1134" s="4">
        <v>0</v>
      </c>
      <c r="P1134" s="2"/>
      <c r="Q1134" s="4">
        <f>M1134+O1134</f>
        <v>0</v>
      </c>
      <c r="T1134" s="13"/>
    </row>
    <row r="1135" spans="1:21" ht="11.85" customHeight="1" x14ac:dyDescent="0.2">
      <c r="A1135" s="3" t="s">
        <v>627</v>
      </c>
      <c r="C1135" s="14">
        <v>39810</v>
      </c>
      <c r="D1135" s="2"/>
      <c r="E1135" s="14">
        <v>0</v>
      </c>
      <c r="F1135" s="2"/>
      <c r="G1135" s="14">
        <v>156455.04000000001</v>
      </c>
      <c r="H1135" s="2"/>
      <c r="I1135" s="14">
        <v>91000</v>
      </c>
      <c r="J1135" s="2"/>
      <c r="K1135" s="15">
        <v>325500</v>
      </c>
      <c r="L1135" s="2"/>
      <c r="M1135" s="15">
        <v>85000</v>
      </c>
      <c r="N1135" s="2"/>
      <c r="O1135" s="15">
        <v>0</v>
      </c>
      <c r="P1135" s="2"/>
      <c r="Q1135" s="15">
        <f>M1135+O1135</f>
        <v>85000</v>
      </c>
      <c r="T1135" s="13"/>
    </row>
    <row r="1136" spans="1:21" ht="11.85" customHeight="1" x14ac:dyDescent="0.2">
      <c r="A1136" s="3" t="s">
        <v>325</v>
      </c>
      <c r="C1136" s="2">
        <f>SUM(C1134:C1135)</f>
        <v>101710</v>
      </c>
      <c r="D1136" s="2"/>
      <c r="E1136" s="2">
        <f>SUM(E1134:E1135)</f>
        <v>10000</v>
      </c>
      <c r="F1136" s="2"/>
      <c r="G1136" s="2">
        <f>SUM(G1134:G1135)</f>
        <v>156455.04000000001</v>
      </c>
      <c r="H1136" s="2"/>
      <c r="I1136" s="2">
        <f>SUM(I1134:I1135)</f>
        <v>91000</v>
      </c>
      <c r="J1136" s="2"/>
      <c r="K1136" s="4">
        <f>SUM(K1134:K1135)</f>
        <v>325500</v>
      </c>
      <c r="L1136" s="2"/>
      <c r="M1136" s="4">
        <f>SUM(M1134:M1135)</f>
        <v>85000</v>
      </c>
      <c r="N1136" s="2"/>
      <c r="O1136" s="4">
        <f>SUM(O1134:O1135)</f>
        <v>0</v>
      </c>
      <c r="P1136" s="2"/>
      <c r="Q1136" s="4">
        <f>SUM(Q1134:Q1135)</f>
        <v>85000</v>
      </c>
    </row>
    <row r="1137" spans="1:21" ht="11.85" customHeight="1" x14ac:dyDescent="0.2">
      <c r="D1137" s="2"/>
      <c r="F1137" s="2"/>
      <c r="H1137" s="2"/>
      <c r="J1137" s="2"/>
      <c r="L1137" s="2"/>
      <c r="N1137" s="2"/>
      <c r="P1137" s="2"/>
    </row>
    <row r="1138" spans="1:21" ht="11.85" customHeight="1" x14ac:dyDescent="0.2">
      <c r="A1138" s="3" t="s">
        <v>628</v>
      </c>
      <c r="C1138" s="2">
        <f>C1080+C1097+C1121+C1136</f>
        <v>1118642.8700000001</v>
      </c>
      <c r="D1138" s="2"/>
      <c r="E1138" s="2">
        <f>E1080+E1097+E1121+E1136</f>
        <v>1055464.01</v>
      </c>
      <c r="F1138" s="2"/>
      <c r="G1138" s="2">
        <f>G1080+G1097+G1121+G1136</f>
        <v>1498727.5899999999</v>
      </c>
      <c r="H1138" s="2"/>
      <c r="I1138" s="2">
        <f>I1080+I1097+I1121+I1136</f>
        <v>1549629</v>
      </c>
      <c r="J1138" s="2"/>
      <c r="K1138" s="4">
        <f>K1080+K1097+K1121+K1136</f>
        <v>1773129</v>
      </c>
      <c r="L1138" s="2"/>
      <c r="M1138" s="4">
        <f>M1080+M1097+M1121+M1136</f>
        <v>1622197</v>
      </c>
      <c r="N1138" s="2"/>
      <c r="O1138" s="24">
        <f>O1080+O1097+O1121+O1136</f>
        <v>0</v>
      </c>
      <c r="P1138" s="2"/>
      <c r="Q1138" s="4">
        <f>Q1080+Q1097+Q1121+Q1136</f>
        <v>1622197</v>
      </c>
      <c r="R1138" s="2"/>
      <c r="T1138" s="13"/>
      <c r="U1138" s="2"/>
    </row>
    <row r="1139" spans="1:21" ht="11.85" customHeight="1" x14ac:dyDescent="0.2"/>
    <row r="1140" spans="1:21" ht="11.85" customHeight="1" x14ac:dyDescent="0.2"/>
    <row r="1141" spans="1:21" ht="11.85" customHeight="1" x14ac:dyDescent="0.2"/>
    <row r="1142" spans="1:21" ht="11.85" customHeight="1" x14ac:dyDescent="0.2"/>
    <row r="1143" spans="1:21" ht="11.85" customHeight="1" x14ac:dyDescent="0.2"/>
    <row r="1144" spans="1:21" ht="11.85" customHeight="1" x14ac:dyDescent="0.2"/>
    <row r="1145" spans="1:21" ht="11.85" customHeight="1" x14ac:dyDescent="0.2"/>
    <row r="1146" spans="1:21" ht="11.85" customHeight="1" x14ac:dyDescent="0.2"/>
    <row r="1147" spans="1:21" ht="11.85" customHeight="1" x14ac:dyDescent="0.2"/>
    <row r="1148" spans="1:21" ht="11.85" customHeight="1" x14ac:dyDescent="0.2"/>
    <row r="1149" spans="1:21" ht="11.85" customHeight="1" x14ac:dyDescent="0.2"/>
    <row r="1150" spans="1:21" ht="11.85" customHeight="1" x14ac:dyDescent="0.2"/>
    <row r="1151" spans="1:21" ht="11.85" customHeight="1" x14ac:dyDescent="0.2"/>
    <row r="1152" spans="1:21" ht="11.85" customHeight="1" x14ac:dyDescent="0.2"/>
    <row r="1153" ht="11.85" customHeight="1" x14ac:dyDescent="0.2"/>
    <row r="1154" ht="11.85" customHeight="1" x14ac:dyDescent="0.2"/>
    <row r="1155" ht="11.85" customHeight="1" x14ac:dyDescent="0.2"/>
    <row r="1156" ht="11.85" customHeight="1" x14ac:dyDescent="0.2"/>
    <row r="1157" ht="11.85" customHeight="1" x14ac:dyDescent="0.2"/>
    <row r="1158" ht="11.85" customHeight="1" x14ac:dyDescent="0.2"/>
    <row r="1159" ht="11.85" customHeight="1" x14ac:dyDescent="0.2"/>
    <row r="1160" ht="11.85" customHeight="1" x14ac:dyDescent="0.2"/>
    <row r="1161" ht="11.85" customHeight="1" x14ac:dyDescent="0.2"/>
    <row r="1162" ht="11.85" customHeight="1" x14ac:dyDescent="0.2"/>
    <row r="1163" ht="11.85" customHeight="1" x14ac:dyDescent="0.2"/>
    <row r="1164" ht="11.85" customHeight="1" x14ac:dyDescent="0.2"/>
    <row r="1165" ht="11.85" customHeight="1" x14ac:dyDescent="0.2"/>
    <row r="1166" ht="11.85" customHeight="1" x14ac:dyDescent="0.2"/>
    <row r="1167" ht="11.85" customHeight="1" x14ac:dyDescent="0.2"/>
    <row r="1168" ht="11.85" customHeight="1" x14ac:dyDescent="0.2"/>
    <row r="1169" ht="11.85" customHeight="1" x14ac:dyDescent="0.2"/>
    <row r="1170" ht="11.85" customHeight="1" x14ac:dyDescent="0.2"/>
    <row r="1171" ht="11.85" customHeight="1" x14ac:dyDescent="0.2"/>
    <row r="1172" ht="11.85" customHeight="1" x14ac:dyDescent="0.2"/>
    <row r="1173" ht="11.85" customHeight="1" x14ac:dyDescent="0.2"/>
    <row r="1174" ht="11.85" customHeight="1" x14ac:dyDescent="0.2"/>
    <row r="1175" ht="11.85" customHeight="1" x14ac:dyDescent="0.2"/>
    <row r="1176" ht="11.85" customHeight="1" x14ac:dyDescent="0.2"/>
    <row r="1177" ht="11.85" customHeight="1" x14ac:dyDescent="0.2"/>
    <row r="1178" ht="11.85" customHeight="1" x14ac:dyDescent="0.2"/>
    <row r="1179" ht="11.85" customHeight="1" x14ac:dyDescent="0.2"/>
    <row r="1180" ht="11.85" customHeight="1" x14ac:dyDescent="0.2"/>
    <row r="1181" ht="11.85" customHeight="1" x14ac:dyDescent="0.2"/>
    <row r="1182" ht="11.85" customHeight="1" x14ac:dyDescent="0.2"/>
    <row r="1183" ht="11.85" customHeight="1" x14ac:dyDescent="0.2"/>
    <row r="1184" ht="11.85" customHeight="1" x14ac:dyDescent="0.2"/>
    <row r="1185" spans="1:20" ht="11.85" customHeight="1" x14ac:dyDescent="0.2"/>
    <row r="1186" spans="1:20" ht="11.85" customHeight="1" x14ac:dyDescent="0.2"/>
    <row r="1187" spans="1:20" ht="11.85" customHeight="1" x14ac:dyDescent="0.2"/>
    <row r="1188" spans="1:20" ht="11.85" customHeight="1" x14ac:dyDescent="0.2">
      <c r="A1188" s="1"/>
      <c r="B1188" s="1"/>
      <c r="E1188" s="2" t="str">
        <f>$E$1</f>
        <v>CITY OF BRADY</v>
      </c>
    </row>
    <row r="1189" spans="1:20" ht="11.85" customHeight="1" x14ac:dyDescent="0.2">
      <c r="E1189" s="2" t="str">
        <f>$E$2</f>
        <v>BUDGET REPORT</v>
      </c>
    </row>
    <row r="1190" spans="1:20" ht="11.85" customHeight="1" x14ac:dyDescent="0.2">
      <c r="E1190" s="2" t="str">
        <f>$E$3</f>
        <v>FISCAL YEAR 2022 - 2023</v>
      </c>
    </row>
    <row r="1191" spans="1:20" ht="11.85" customHeight="1" x14ac:dyDescent="0.2">
      <c r="A1191" s="3" t="s">
        <v>3</v>
      </c>
    </row>
    <row r="1192" spans="1:20" ht="11.85" customHeight="1" x14ac:dyDescent="0.2">
      <c r="A1192" s="3" t="s">
        <v>629</v>
      </c>
    </row>
    <row r="1193" spans="1:20" ht="11.85" customHeight="1" x14ac:dyDescent="0.2">
      <c r="I1193" s="49" t="str">
        <f>$I$6</f>
        <v>(----- 2021-2022 ------)</v>
      </c>
      <c r="J1193" s="49"/>
      <c r="K1193" s="49"/>
      <c r="L1193" s="6"/>
      <c r="M1193" s="49" t="str">
        <f>$M$6</f>
        <v>2022-2023</v>
      </c>
      <c r="N1193" s="49"/>
      <c r="O1193" s="49"/>
      <c r="P1193" s="49"/>
      <c r="Q1193" s="49"/>
    </row>
    <row r="1194" spans="1:20" ht="11.85" customHeight="1" x14ac:dyDescent="0.2">
      <c r="C1194" s="7" t="str">
        <f>$C$7</f>
        <v>2018-2019</v>
      </c>
      <c r="D1194" s="6"/>
      <c r="E1194" s="7" t="str">
        <f>$E$7</f>
        <v>2019-2020</v>
      </c>
      <c r="F1194" s="6"/>
      <c r="G1194" s="7" t="str">
        <f>$G$7</f>
        <v>2020-2021</v>
      </c>
      <c r="H1194" s="6"/>
      <c r="I1194" s="7" t="s">
        <v>9</v>
      </c>
      <c r="J1194" s="6"/>
      <c r="K1194" s="8" t="str">
        <f>+$K$7</f>
        <v>PROJECTED</v>
      </c>
      <c r="L1194" s="6"/>
      <c r="M1194" s="8" t="str">
        <f>$M$7</f>
        <v>2022-2023</v>
      </c>
      <c r="N1194" s="6"/>
      <c r="O1194" s="8" t="str">
        <f>$O$7</f>
        <v>2022-2023</v>
      </c>
      <c r="P1194" s="6"/>
      <c r="Q1194" s="8" t="str">
        <f>$Q$7</f>
        <v xml:space="preserve">APPROVED </v>
      </c>
    </row>
    <row r="1195" spans="1:20" ht="11.85" customHeight="1" x14ac:dyDescent="0.2">
      <c r="A1195" s="9" t="s">
        <v>268</v>
      </c>
      <c r="C1195" s="10" t="s">
        <v>12</v>
      </c>
      <c r="D1195" s="6"/>
      <c r="E1195" s="10" t="s">
        <v>12</v>
      </c>
      <c r="F1195" s="6"/>
      <c r="G1195" s="10" t="s">
        <v>12</v>
      </c>
      <c r="H1195" s="6"/>
      <c r="I1195" s="10" t="s">
        <v>13</v>
      </c>
      <c r="J1195" s="6"/>
      <c r="K1195" s="11" t="s">
        <v>13</v>
      </c>
      <c r="L1195" s="6"/>
      <c r="M1195" s="11" t="str">
        <f>$M$8</f>
        <v>BASE</v>
      </c>
      <c r="N1195" s="6"/>
      <c r="O1195" s="11" t="str">
        <f>$O$8</f>
        <v>SUPPLEMENTAL</v>
      </c>
      <c r="P1195" s="6"/>
      <c r="Q1195" s="11" t="str">
        <f>$Q$8</f>
        <v>BUDGET</v>
      </c>
    </row>
    <row r="1196" spans="1:20" ht="11.85" customHeight="1" x14ac:dyDescent="0.2"/>
    <row r="1197" spans="1:20" ht="11.85" customHeight="1" x14ac:dyDescent="0.2">
      <c r="A1197" s="12" t="s">
        <v>269</v>
      </c>
    </row>
    <row r="1198" spans="1:20" ht="11.85" customHeight="1" x14ac:dyDescent="0.2">
      <c r="A1198" s="3" t="s">
        <v>630</v>
      </c>
      <c r="C1198" s="2">
        <v>0</v>
      </c>
      <c r="D1198" s="2"/>
      <c r="E1198" s="2">
        <v>18861.07</v>
      </c>
      <c r="F1198" s="2"/>
      <c r="G1198" s="2">
        <v>56855.3</v>
      </c>
      <c r="H1198" s="2"/>
      <c r="I1198" s="2">
        <v>0</v>
      </c>
      <c r="J1198" s="2"/>
      <c r="K1198" s="4">
        <v>0</v>
      </c>
      <c r="L1198" s="2"/>
      <c r="M1198" s="4">
        <v>0</v>
      </c>
      <c r="N1198" s="2"/>
      <c r="O1198" s="4">
        <v>0</v>
      </c>
      <c r="P1198" s="2"/>
      <c r="Q1198" s="4">
        <f t="shared" ref="Q1198:Q1204" si="41">M1198+O1198</f>
        <v>0</v>
      </c>
      <c r="T1198" s="13"/>
    </row>
    <row r="1199" spans="1:20" ht="11.85" customHeight="1" x14ac:dyDescent="0.2">
      <c r="A1199" s="3" t="s">
        <v>631</v>
      </c>
      <c r="C1199" s="2">
        <v>0</v>
      </c>
      <c r="D1199" s="2"/>
      <c r="E1199" s="2">
        <v>0</v>
      </c>
      <c r="F1199" s="2"/>
      <c r="G1199" s="2">
        <v>0</v>
      </c>
      <c r="H1199" s="2"/>
      <c r="I1199" s="2">
        <v>0</v>
      </c>
      <c r="J1199" s="2"/>
      <c r="K1199" s="4">
        <v>0</v>
      </c>
      <c r="L1199" s="2"/>
      <c r="M1199" s="4">
        <v>0</v>
      </c>
      <c r="N1199" s="2"/>
      <c r="O1199" s="4">
        <v>0</v>
      </c>
      <c r="P1199" s="2"/>
      <c r="Q1199" s="4">
        <f t="shared" si="41"/>
        <v>0</v>
      </c>
      <c r="T1199" s="13"/>
    </row>
    <row r="1200" spans="1:20" ht="11.85" customHeight="1" x14ac:dyDescent="0.2">
      <c r="A1200" s="3" t="s">
        <v>632</v>
      </c>
      <c r="C1200" s="2">
        <v>0</v>
      </c>
      <c r="D1200" s="2"/>
      <c r="E1200" s="2">
        <v>6675.51</v>
      </c>
      <c r="F1200" s="2"/>
      <c r="G1200" s="2">
        <v>13400.8</v>
      </c>
      <c r="H1200" s="2"/>
      <c r="I1200" s="2">
        <v>0</v>
      </c>
      <c r="J1200" s="2"/>
      <c r="K1200" s="4">
        <v>0</v>
      </c>
      <c r="L1200" s="2"/>
      <c r="M1200" s="4">
        <v>0</v>
      </c>
      <c r="N1200" s="2"/>
      <c r="O1200" s="4">
        <v>0</v>
      </c>
      <c r="P1200" s="2"/>
      <c r="Q1200" s="4">
        <f t="shared" si="41"/>
        <v>0</v>
      </c>
      <c r="T1200" s="13"/>
    </row>
    <row r="1201" spans="1:21" ht="11.85" customHeight="1" x14ac:dyDescent="0.2">
      <c r="A1201" s="3" t="s">
        <v>633</v>
      </c>
      <c r="C1201" s="2">
        <v>0</v>
      </c>
      <c r="D1201" s="2"/>
      <c r="E1201" s="2">
        <v>1903.09</v>
      </c>
      <c r="F1201" s="2"/>
      <c r="G1201" s="2">
        <v>5538.32</v>
      </c>
      <c r="H1201" s="2"/>
      <c r="I1201" s="2">
        <v>0</v>
      </c>
      <c r="J1201" s="2"/>
      <c r="K1201" s="4">
        <v>0</v>
      </c>
      <c r="L1201" s="2"/>
      <c r="M1201" s="4">
        <v>0</v>
      </c>
      <c r="N1201" s="2"/>
      <c r="O1201" s="4">
        <v>0</v>
      </c>
      <c r="P1201" s="2"/>
      <c r="Q1201" s="4">
        <f t="shared" si="41"/>
        <v>0</v>
      </c>
      <c r="T1201" s="13"/>
    </row>
    <row r="1202" spans="1:21" ht="11.85" customHeight="1" x14ac:dyDescent="0.2">
      <c r="A1202" s="3" t="s">
        <v>634</v>
      </c>
      <c r="C1202" s="2">
        <v>0</v>
      </c>
      <c r="D1202" s="2"/>
      <c r="E1202" s="2">
        <v>0</v>
      </c>
      <c r="F1202" s="2"/>
      <c r="G1202" s="2">
        <v>0</v>
      </c>
      <c r="H1202" s="2"/>
      <c r="I1202" s="2">
        <v>0</v>
      </c>
      <c r="J1202" s="2"/>
      <c r="K1202" s="4">
        <v>0</v>
      </c>
      <c r="L1202" s="2"/>
      <c r="M1202" s="4">
        <v>0</v>
      </c>
      <c r="N1202" s="2"/>
      <c r="O1202" s="4">
        <v>0</v>
      </c>
      <c r="P1202" s="2"/>
      <c r="Q1202" s="4">
        <f t="shared" si="41"/>
        <v>0</v>
      </c>
      <c r="T1202" s="13"/>
    </row>
    <row r="1203" spans="1:21" ht="11.85" customHeight="1" x14ac:dyDescent="0.2">
      <c r="A1203" s="3" t="s">
        <v>635</v>
      </c>
      <c r="C1203" s="2">
        <v>0</v>
      </c>
      <c r="D1203" s="2"/>
      <c r="E1203" s="2">
        <v>0</v>
      </c>
      <c r="F1203" s="2"/>
      <c r="G1203" s="2">
        <v>0</v>
      </c>
      <c r="H1203" s="2"/>
      <c r="I1203" s="2">
        <v>0</v>
      </c>
      <c r="J1203" s="2"/>
      <c r="K1203" s="4">
        <v>0</v>
      </c>
      <c r="L1203" s="2"/>
      <c r="M1203" s="4">
        <v>0</v>
      </c>
      <c r="N1203" s="2"/>
      <c r="O1203" s="4">
        <v>0</v>
      </c>
      <c r="P1203" s="2"/>
      <c r="Q1203" s="4">
        <f t="shared" si="41"/>
        <v>0</v>
      </c>
      <c r="T1203" s="13"/>
    </row>
    <row r="1204" spans="1:21" ht="11.85" customHeight="1" x14ac:dyDescent="0.2">
      <c r="A1204" s="3" t="s">
        <v>636</v>
      </c>
      <c r="C1204" s="14">
        <v>0</v>
      </c>
      <c r="D1204" s="2"/>
      <c r="E1204" s="14">
        <v>1377.68</v>
      </c>
      <c r="F1204" s="2"/>
      <c r="G1204" s="14">
        <v>4137.6000000000004</v>
      </c>
      <c r="H1204" s="2"/>
      <c r="I1204" s="14">
        <v>0</v>
      </c>
      <c r="J1204" s="2"/>
      <c r="K1204" s="15">
        <v>0</v>
      </c>
      <c r="L1204" s="2"/>
      <c r="M1204" s="15">
        <v>0</v>
      </c>
      <c r="N1204" s="2"/>
      <c r="O1204" s="15">
        <v>0</v>
      </c>
      <c r="P1204" s="2"/>
      <c r="Q1204" s="15">
        <f t="shared" si="41"/>
        <v>0</v>
      </c>
      <c r="T1204" s="13"/>
    </row>
    <row r="1205" spans="1:21" ht="11.85" customHeight="1" x14ac:dyDescent="0.2">
      <c r="A1205" s="3" t="s">
        <v>280</v>
      </c>
      <c r="C1205" s="2">
        <f>SUM(C1198:C1204)</f>
        <v>0</v>
      </c>
      <c r="D1205" s="2"/>
      <c r="E1205" s="2">
        <f>SUM(E1198:E1204)</f>
        <v>28817.350000000002</v>
      </c>
      <c r="F1205" s="2"/>
      <c r="G1205" s="2">
        <f>SUM(G1198:G1204)</f>
        <v>79932.020000000019</v>
      </c>
      <c r="H1205" s="2"/>
      <c r="I1205" s="2">
        <f>SUM(I1198:I1204)</f>
        <v>0</v>
      </c>
      <c r="J1205" s="2"/>
      <c r="K1205" s="4">
        <f>SUM(K1198:K1204)</f>
        <v>0</v>
      </c>
      <c r="L1205" s="2"/>
      <c r="M1205" s="4">
        <f>SUM(M1198:M1204)</f>
        <v>0</v>
      </c>
      <c r="N1205" s="2"/>
      <c r="O1205" s="4">
        <f>SUM(O1198:O1204)</f>
        <v>0</v>
      </c>
      <c r="P1205" s="2"/>
      <c r="Q1205" s="4">
        <f>SUM(Q1198:Q1204)</f>
        <v>0</v>
      </c>
      <c r="R1205" s="2"/>
      <c r="U1205" s="2"/>
    </row>
    <row r="1206" spans="1:21" ht="11.85" customHeight="1" x14ac:dyDescent="0.2">
      <c r="D1206" s="2"/>
      <c r="F1206" s="2"/>
      <c r="H1206" s="2"/>
      <c r="J1206" s="2"/>
      <c r="L1206" s="2"/>
      <c r="N1206" s="2"/>
      <c r="P1206" s="2"/>
    </row>
    <row r="1207" spans="1:21" ht="11.85" customHeight="1" x14ac:dyDescent="0.2">
      <c r="A1207" s="12" t="s">
        <v>281</v>
      </c>
      <c r="D1207" s="2"/>
      <c r="F1207" s="2"/>
      <c r="H1207" s="2"/>
      <c r="J1207" s="2"/>
      <c r="L1207" s="2"/>
      <c r="N1207" s="2"/>
      <c r="P1207" s="2"/>
    </row>
    <row r="1208" spans="1:21" ht="11.85" customHeight="1" x14ac:dyDescent="0.2">
      <c r="A1208" s="3" t="s">
        <v>637</v>
      </c>
      <c r="C1208" s="2">
        <v>0</v>
      </c>
      <c r="D1208" s="2"/>
      <c r="E1208" s="2">
        <v>0</v>
      </c>
      <c r="F1208" s="2"/>
      <c r="G1208" s="2">
        <v>0</v>
      </c>
      <c r="H1208" s="2"/>
      <c r="I1208" s="2">
        <v>0</v>
      </c>
      <c r="J1208" s="2"/>
      <c r="K1208" s="4">
        <v>0</v>
      </c>
      <c r="L1208" s="2"/>
      <c r="M1208" s="4">
        <v>0</v>
      </c>
      <c r="N1208" s="2"/>
      <c r="O1208" s="4">
        <v>0</v>
      </c>
      <c r="P1208" s="2"/>
      <c r="Q1208" s="4">
        <f t="shared" ref="Q1208:Q1217" si="42">M1208+O1208</f>
        <v>0</v>
      </c>
      <c r="T1208" s="13"/>
    </row>
    <row r="1209" spans="1:21" ht="11.85" customHeight="1" x14ac:dyDescent="0.2">
      <c r="A1209" s="3" t="s">
        <v>638</v>
      </c>
      <c r="C1209" s="2">
        <v>652.14</v>
      </c>
      <c r="D1209" s="2"/>
      <c r="E1209" s="2">
        <v>651.20000000000005</v>
      </c>
      <c r="F1209" s="2"/>
      <c r="G1209" s="2">
        <v>639.04999999999995</v>
      </c>
      <c r="H1209" s="2"/>
      <c r="I1209" s="2">
        <v>700</v>
      </c>
      <c r="J1209" s="2"/>
      <c r="K1209" s="4">
        <v>700</v>
      </c>
      <c r="L1209" s="2"/>
      <c r="M1209" s="4">
        <v>700</v>
      </c>
      <c r="N1209" s="2"/>
      <c r="O1209" s="4">
        <v>0</v>
      </c>
      <c r="P1209" s="2"/>
      <c r="Q1209" s="4">
        <f t="shared" si="42"/>
        <v>700</v>
      </c>
      <c r="T1209" s="13"/>
    </row>
    <row r="1210" spans="1:21" ht="11.85" customHeight="1" x14ac:dyDescent="0.2">
      <c r="A1210" s="3" t="s">
        <v>639</v>
      </c>
      <c r="C1210" s="2">
        <v>0</v>
      </c>
      <c r="D1210" s="2"/>
      <c r="E1210" s="2">
        <v>0</v>
      </c>
      <c r="F1210" s="2"/>
      <c r="G1210" s="2">
        <v>0</v>
      </c>
      <c r="H1210" s="2"/>
      <c r="I1210" s="2">
        <v>0</v>
      </c>
      <c r="J1210" s="2"/>
      <c r="K1210" s="4">
        <v>0</v>
      </c>
      <c r="L1210" s="2"/>
      <c r="M1210" s="4">
        <v>0</v>
      </c>
      <c r="N1210" s="2"/>
      <c r="O1210" s="4">
        <v>0</v>
      </c>
      <c r="P1210" s="2"/>
      <c r="Q1210" s="4">
        <f t="shared" si="42"/>
        <v>0</v>
      </c>
      <c r="T1210" s="13"/>
    </row>
    <row r="1211" spans="1:21" ht="11.85" customHeight="1" x14ac:dyDescent="0.2">
      <c r="A1211" s="3" t="s">
        <v>640</v>
      </c>
      <c r="C1211" s="2">
        <v>0</v>
      </c>
      <c r="D1211" s="2"/>
      <c r="E1211" s="2">
        <v>0</v>
      </c>
      <c r="F1211" s="2"/>
      <c r="G1211" s="2">
        <v>0</v>
      </c>
      <c r="H1211" s="2"/>
      <c r="I1211" s="2">
        <v>0</v>
      </c>
      <c r="J1211" s="2"/>
      <c r="K1211" s="4">
        <v>0</v>
      </c>
      <c r="L1211" s="2"/>
      <c r="M1211" s="4">
        <v>0</v>
      </c>
      <c r="N1211" s="2"/>
      <c r="O1211" s="4">
        <v>0</v>
      </c>
      <c r="P1211" s="2"/>
      <c r="Q1211" s="4">
        <f t="shared" si="42"/>
        <v>0</v>
      </c>
      <c r="T1211" s="13"/>
    </row>
    <row r="1212" spans="1:21" ht="11.85" customHeight="1" x14ac:dyDescent="0.2">
      <c r="A1212" s="3" t="s">
        <v>641</v>
      </c>
      <c r="C1212" s="2">
        <v>0</v>
      </c>
      <c r="D1212" s="2"/>
      <c r="E1212" s="2">
        <v>0</v>
      </c>
      <c r="F1212" s="2"/>
      <c r="G1212" s="2">
        <v>0</v>
      </c>
      <c r="H1212" s="2"/>
      <c r="I1212" s="2">
        <v>0</v>
      </c>
      <c r="J1212" s="2"/>
      <c r="K1212" s="4">
        <v>0</v>
      </c>
      <c r="L1212" s="2"/>
      <c r="M1212" s="4">
        <v>0</v>
      </c>
      <c r="N1212" s="2"/>
      <c r="O1212" s="4">
        <v>0</v>
      </c>
      <c r="P1212" s="2"/>
      <c r="Q1212" s="4">
        <f t="shared" si="42"/>
        <v>0</v>
      </c>
      <c r="T1212" s="13"/>
    </row>
    <row r="1213" spans="1:21" ht="11.85" customHeight="1" x14ac:dyDescent="0.2">
      <c r="A1213" s="3" t="s">
        <v>642</v>
      </c>
      <c r="C1213" s="2">
        <v>0</v>
      </c>
      <c r="D1213" s="2"/>
      <c r="E1213" s="2">
        <v>0</v>
      </c>
      <c r="F1213" s="2"/>
      <c r="G1213" s="2">
        <v>0</v>
      </c>
      <c r="H1213" s="2"/>
      <c r="I1213" s="2">
        <v>0</v>
      </c>
      <c r="J1213" s="2"/>
      <c r="K1213" s="4">
        <v>0</v>
      </c>
      <c r="L1213" s="2"/>
      <c r="M1213" s="4">
        <v>0</v>
      </c>
      <c r="N1213" s="2"/>
      <c r="O1213" s="4">
        <v>0</v>
      </c>
      <c r="P1213" s="2"/>
      <c r="Q1213" s="4">
        <f t="shared" si="42"/>
        <v>0</v>
      </c>
      <c r="T1213" s="13"/>
    </row>
    <row r="1214" spans="1:21" ht="11.85" customHeight="1" x14ac:dyDescent="0.2">
      <c r="A1214" s="3" t="s">
        <v>643</v>
      </c>
      <c r="C1214" s="2">
        <v>0</v>
      </c>
      <c r="D1214" s="2"/>
      <c r="E1214" s="2">
        <v>0</v>
      </c>
      <c r="F1214" s="2"/>
      <c r="G1214" s="2">
        <v>0</v>
      </c>
      <c r="H1214" s="2"/>
      <c r="I1214" s="2">
        <v>0</v>
      </c>
      <c r="J1214" s="2"/>
      <c r="K1214" s="4">
        <v>0</v>
      </c>
      <c r="L1214" s="2"/>
      <c r="M1214" s="4">
        <v>0</v>
      </c>
      <c r="N1214" s="2"/>
      <c r="O1214" s="4">
        <v>0</v>
      </c>
      <c r="P1214" s="2"/>
      <c r="Q1214" s="4">
        <f t="shared" si="42"/>
        <v>0</v>
      </c>
      <c r="T1214" s="13"/>
    </row>
    <row r="1215" spans="1:21" ht="11.85" customHeight="1" x14ac:dyDescent="0.2">
      <c r="A1215" s="3" t="s">
        <v>644</v>
      </c>
      <c r="C1215" s="2">
        <v>0</v>
      </c>
      <c r="D1215" s="2"/>
      <c r="E1215" s="2">
        <v>108</v>
      </c>
      <c r="F1215" s="2"/>
      <c r="G1215" s="2">
        <v>234.6</v>
      </c>
      <c r="H1215" s="2"/>
      <c r="I1215" s="2">
        <v>500</v>
      </c>
      <c r="J1215" s="2"/>
      <c r="K1215" s="4">
        <v>500</v>
      </c>
      <c r="L1215" s="2"/>
      <c r="M1215" s="4">
        <v>200</v>
      </c>
      <c r="N1215" s="2"/>
      <c r="O1215" s="4">
        <v>0</v>
      </c>
      <c r="P1215" s="2"/>
      <c r="Q1215" s="4">
        <f t="shared" si="42"/>
        <v>200</v>
      </c>
      <c r="T1215" s="13"/>
    </row>
    <row r="1216" spans="1:21" ht="11.85" customHeight="1" x14ac:dyDescent="0.2">
      <c r="A1216" s="3" t="s">
        <v>645</v>
      </c>
      <c r="C1216" s="2">
        <v>1372.16</v>
      </c>
      <c r="D1216" s="2"/>
      <c r="E1216" s="2">
        <v>36</v>
      </c>
      <c r="F1216" s="2"/>
      <c r="G1216" s="2">
        <v>0</v>
      </c>
      <c r="H1216" s="2"/>
      <c r="I1216" s="2">
        <v>0</v>
      </c>
      <c r="J1216" s="2"/>
      <c r="K1216" s="4">
        <v>0</v>
      </c>
      <c r="L1216" s="2"/>
      <c r="M1216" s="4">
        <v>0</v>
      </c>
      <c r="N1216" s="2"/>
      <c r="O1216" s="4">
        <v>0</v>
      </c>
      <c r="P1216" s="2"/>
      <c r="Q1216" s="4">
        <f t="shared" si="42"/>
        <v>0</v>
      </c>
      <c r="T1216" s="13"/>
    </row>
    <row r="1217" spans="1:20" ht="11.85" customHeight="1" x14ac:dyDescent="0.2">
      <c r="A1217" s="3" t="s">
        <v>646</v>
      </c>
      <c r="C1217" s="14">
        <v>0</v>
      </c>
      <c r="D1217" s="2"/>
      <c r="E1217" s="14">
        <v>0</v>
      </c>
      <c r="F1217" s="2"/>
      <c r="G1217" s="14">
        <v>0</v>
      </c>
      <c r="H1217" s="2"/>
      <c r="I1217" s="14">
        <v>1000</v>
      </c>
      <c r="J1217" s="2"/>
      <c r="K1217" s="15">
        <v>1000</v>
      </c>
      <c r="L1217" s="2"/>
      <c r="M1217" s="15">
        <v>0</v>
      </c>
      <c r="N1217" s="2"/>
      <c r="O1217" s="15">
        <v>0</v>
      </c>
      <c r="P1217" s="2"/>
      <c r="Q1217" s="15">
        <f t="shared" si="42"/>
        <v>0</v>
      </c>
      <c r="T1217" s="13"/>
    </row>
    <row r="1218" spans="1:20" ht="11.85" customHeight="1" x14ac:dyDescent="0.2">
      <c r="A1218" s="3" t="s">
        <v>299</v>
      </c>
      <c r="C1218" s="2">
        <f>SUM(C1208:C1217)</f>
        <v>2024.3000000000002</v>
      </c>
      <c r="D1218" s="2"/>
      <c r="E1218" s="2">
        <f>SUM(E1208:E1217)</f>
        <v>795.2</v>
      </c>
      <c r="F1218" s="2"/>
      <c r="G1218" s="2">
        <f>SUM(G1208:G1217)</f>
        <v>873.65</v>
      </c>
      <c r="H1218" s="2"/>
      <c r="I1218" s="2">
        <f>SUM(I1208:I1217)</f>
        <v>2200</v>
      </c>
      <c r="J1218" s="2"/>
      <c r="K1218" s="4">
        <f>SUM(K1208:K1217)</f>
        <v>2200</v>
      </c>
      <c r="L1218" s="2"/>
      <c r="M1218" s="4">
        <f>SUM(M1208:M1217)</f>
        <v>900</v>
      </c>
      <c r="N1218" s="2"/>
      <c r="O1218" s="4">
        <f>SUM(O1208:O1217)</f>
        <v>0</v>
      </c>
      <c r="P1218" s="2"/>
      <c r="Q1218" s="4">
        <f>SUM(Q1208:Q1217)</f>
        <v>900</v>
      </c>
      <c r="T1218" s="17"/>
    </row>
    <row r="1219" spans="1:20" ht="11.85" customHeight="1" x14ac:dyDescent="0.2"/>
    <row r="1220" spans="1:20" ht="11.85" customHeight="1" x14ac:dyDescent="0.2">
      <c r="A1220" s="12" t="s">
        <v>300</v>
      </c>
    </row>
    <row r="1221" spans="1:20" ht="11.85" customHeight="1" x14ac:dyDescent="0.2">
      <c r="A1221" s="3" t="s">
        <v>647</v>
      </c>
      <c r="B1221" s="2"/>
      <c r="C1221" s="2">
        <v>0</v>
      </c>
      <c r="D1221" s="2"/>
      <c r="E1221" s="2">
        <v>0</v>
      </c>
      <c r="F1221" s="2"/>
      <c r="G1221" s="2">
        <v>0</v>
      </c>
      <c r="H1221" s="2"/>
      <c r="I1221" s="2">
        <v>600</v>
      </c>
      <c r="J1221" s="2"/>
      <c r="K1221" s="4">
        <v>600</v>
      </c>
      <c r="L1221" s="2"/>
      <c r="M1221" s="4">
        <v>600</v>
      </c>
      <c r="N1221" s="2"/>
      <c r="O1221" s="4">
        <v>0</v>
      </c>
      <c r="P1221" s="2"/>
      <c r="Q1221" s="4">
        <f t="shared" ref="Q1221:Q1233" si="43">M1221+O1221</f>
        <v>600</v>
      </c>
      <c r="T1221" s="13"/>
    </row>
    <row r="1222" spans="1:20" ht="11.85" customHeight="1" x14ac:dyDescent="0.2">
      <c r="A1222" s="3" t="s">
        <v>648</v>
      </c>
      <c r="B1222" s="2"/>
      <c r="C1222" s="2">
        <v>0</v>
      </c>
      <c r="D1222" s="2"/>
      <c r="E1222" s="2">
        <v>0</v>
      </c>
      <c r="F1222" s="2"/>
      <c r="G1222" s="2">
        <v>911</v>
      </c>
      <c r="H1222" s="2"/>
      <c r="I1222" s="2">
        <v>2000</v>
      </c>
      <c r="J1222" s="2"/>
      <c r="K1222" s="4">
        <v>2000</v>
      </c>
      <c r="L1222" s="2"/>
      <c r="M1222" s="4">
        <v>2000</v>
      </c>
      <c r="N1222" s="2"/>
      <c r="O1222" s="4">
        <v>0</v>
      </c>
      <c r="P1222" s="2"/>
      <c r="Q1222" s="4">
        <f t="shared" si="43"/>
        <v>2000</v>
      </c>
      <c r="T1222" s="13"/>
    </row>
    <row r="1223" spans="1:20" ht="11.85" customHeight="1" x14ac:dyDescent="0.2">
      <c r="A1223" s="3" t="s">
        <v>649</v>
      </c>
      <c r="B1223" s="2"/>
      <c r="C1223" s="2">
        <v>2077.31</v>
      </c>
      <c r="D1223" s="2"/>
      <c r="E1223" s="2">
        <v>0</v>
      </c>
      <c r="F1223" s="2"/>
      <c r="G1223" s="2">
        <v>292</v>
      </c>
      <c r="H1223" s="2"/>
      <c r="I1223" s="2">
        <v>2000</v>
      </c>
      <c r="J1223" s="2"/>
      <c r="K1223" s="4">
        <v>3000</v>
      </c>
      <c r="L1223" s="2"/>
      <c r="M1223" s="4">
        <v>2000</v>
      </c>
      <c r="N1223" s="2"/>
      <c r="O1223" s="4">
        <v>0</v>
      </c>
      <c r="P1223" s="2"/>
      <c r="Q1223" s="4">
        <f t="shared" si="43"/>
        <v>2000</v>
      </c>
      <c r="T1223" s="13"/>
    </row>
    <row r="1224" spans="1:20" ht="11.85" customHeight="1" x14ac:dyDescent="0.2">
      <c r="A1224" s="3" t="s">
        <v>650</v>
      </c>
      <c r="B1224" s="2"/>
      <c r="C1224" s="2">
        <v>0</v>
      </c>
      <c r="D1224" s="2"/>
      <c r="E1224" s="2">
        <v>0</v>
      </c>
      <c r="F1224" s="2"/>
      <c r="G1224" s="2">
        <v>0</v>
      </c>
      <c r="H1224" s="2"/>
      <c r="I1224" s="2">
        <v>0</v>
      </c>
      <c r="J1224" s="2"/>
      <c r="K1224" s="4">
        <v>0</v>
      </c>
      <c r="L1224" s="2"/>
      <c r="M1224" s="4">
        <v>0</v>
      </c>
      <c r="N1224" s="2"/>
      <c r="O1224" s="4">
        <v>0</v>
      </c>
      <c r="P1224" s="2"/>
      <c r="Q1224" s="4">
        <f t="shared" si="43"/>
        <v>0</v>
      </c>
      <c r="T1224" s="13"/>
    </row>
    <row r="1225" spans="1:20" ht="11.85" customHeight="1" x14ac:dyDescent="0.2">
      <c r="A1225" s="3" t="s">
        <v>651</v>
      </c>
      <c r="B1225" s="2"/>
      <c r="C1225" s="2">
        <v>0</v>
      </c>
      <c r="D1225" s="2"/>
      <c r="E1225" s="2">
        <v>0</v>
      </c>
      <c r="F1225" s="2"/>
      <c r="G1225" s="2">
        <v>0</v>
      </c>
      <c r="H1225" s="2"/>
      <c r="I1225" s="2">
        <v>500</v>
      </c>
      <c r="J1225" s="2"/>
      <c r="K1225" s="4">
        <v>500</v>
      </c>
      <c r="L1225" s="2"/>
      <c r="M1225" s="4">
        <v>500</v>
      </c>
      <c r="N1225" s="2"/>
      <c r="O1225" s="4">
        <v>0</v>
      </c>
      <c r="P1225" s="2"/>
      <c r="Q1225" s="4">
        <f t="shared" si="43"/>
        <v>500</v>
      </c>
      <c r="T1225" s="13"/>
    </row>
    <row r="1226" spans="1:20" ht="11.85" customHeight="1" x14ac:dyDescent="0.2">
      <c r="A1226" s="3" t="s">
        <v>652</v>
      </c>
      <c r="B1226" s="2"/>
      <c r="C1226" s="2">
        <v>0</v>
      </c>
      <c r="D1226" s="2"/>
      <c r="E1226" s="2">
        <v>528.99</v>
      </c>
      <c r="F1226" s="2"/>
      <c r="G1226" s="2">
        <v>0</v>
      </c>
      <c r="H1226" s="2"/>
      <c r="I1226" s="2">
        <v>1000</v>
      </c>
      <c r="J1226" s="2"/>
      <c r="K1226" s="4">
        <v>1000</v>
      </c>
      <c r="L1226" s="2"/>
      <c r="M1226" s="4">
        <v>1000</v>
      </c>
      <c r="N1226" s="2"/>
      <c r="O1226" s="4">
        <v>0</v>
      </c>
      <c r="P1226" s="2"/>
      <c r="Q1226" s="4">
        <f t="shared" si="43"/>
        <v>1000</v>
      </c>
      <c r="T1226" s="13"/>
    </row>
    <row r="1227" spans="1:20" ht="11.85" customHeight="1" x14ac:dyDescent="0.2">
      <c r="A1227" s="3" t="s">
        <v>653</v>
      </c>
      <c r="B1227" s="2"/>
      <c r="C1227" s="2">
        <v>0</v>
      </c>
      <c r="D1227" s="2"/>
      <c r="E1227" s="2">
        <v>28049.15</v>
      </c>
      <c r="F1227" s="2"/>
      <c r="G1227" s="2">
        <v>17065.509999999998</v>
      </c>
      <c r="H1227" s="2"/>
      <c r="I1227" s="2">
        <v>0</v>
      </c>
      <c r="J1227" s="2"/>
      <c r="K1227" s="4">
        <v>0</v>
      </c>
      <c r="L1227" s="2"/>
      <c r="M1227" s="4">
        <v>0</v>
      </c>
      <c r="N1227" s="2"/>
      <c r="O1227" s="4">
        <v>0</v>
      </c>
      <c r="P1227" s="2"/>
      <c r="Q1227" s="4">
        <f t="shared" si="43"/>
        <v>0</v>
      </c>
      <c r="T1227" s="13"/>
    </row>
    <row r="1228" spans="1:20" ht="11.85" customHeight="1" x14ac:dyDescent="0.2">
      <c r="A1228" s="3" t="s">
        <v>654</v>
      </c>
      <c r="B1228" s="2"/>
      <c r="C1228" s="2">
        <v>0</v>
      </c>
      <c r="D1228" s="2"/>
      <c r="E1228" s="2">
        <v>2536</v>
      </c>
      <c r="F1228" s="2"/>
      <c r="G1228" s="2">
        <v>1972.14</v>
      </c>
      <c r="H1228" s="2"/>
      <c r="I1228" s="2">
        <v>10000</v>
      </c>
      <c r="J1228" s="2"/>
      <c r="K1228" s="4">
        <v>13000</v>
      </c>
      <c r="L1228" s="2"/>
      <c r="M1228" s="4">
        <v>10000</v>
      </c>
      <c r="N1228" s="2"/>
      <c r="O1228" s="4">
        <v>0</v>
      </c>
      <c r="P1228" s="2"/>
      <c r="Q1228" s="4">
        <f t="shared" si="43"/>
        <v>10000</v>
      </c>
      <c r="T1228" s="13"/>
    </row>
    <row r="1229" spans="1:20" ht="11.85" customHeight="1" x14ac:dyDescent="0.2">
      <c r="A1229" s="3" t="s">
        <v>655</v>
      </c>
      <c r="B1229" s="2"/>
      <c r="C1229" s="2">
        <v>0</v>
      </c>
      <c r="D1229" s="2"/>
      <c r="E1229" s="2">
        <v>0</v>
      </c>
      <c r="F1229" s="2"/>
      <c r="G1229" s="2">
        <v>46.97</v>
      </c>
      <c r="H1229" s="2"/>
      <c r="I1229" s="2">
        <v>4000</v>
      </c>
      <c r="J1229" s="2"/>
      <c r="K1229" s="4">
        <v>0</v>
      </c>
      <c r="L1229" s="2"/>
      <c r="M1229" s="4">
        <v>0</v>
      </c>
      <c r="N1229" s="2"/>
      <c r="O1229" s="4">
        <v>0</v>
      </c>
      <c r="P1229" s="2"/>
      <c r="Q1229" s="4">
        <f t="shared" si="43"/>
        <v>0</v>
      </c>
      <c r="T1229" s="13"/>
    </row>
    <row r="1230" spans="1:20" ht="11.85" customHeight="1" x14ac:dyDescent="0.2">
      <c r="A1230" s="3" t="s">
        <v>656</v>
      </c>
      <c r="B1230" s="2"/>
      <c r="C1230" s="2">
        <v>0</v>
      </c>
      <c r="D1230" s="2"/>
      <c r="E1230" s="2">
        <v>0</v>
      </c>
      <c r="F1230" s="2"/>
      <c r="G1230" s="2">
        <v>0</v>
      </c>
      <c r="H1230" s="2"/>
      <c r="I1230" s="2">
        <v>0</v>
      </c>
      <c r="J1230" s="2"/>
      <c r="K1230" s="4">
        <v>0</v>
      </c>
      <c r="L1230" s="2"/>
      <c r="M1230" s="4">
        <v>0</v>
      </c>
      <c r="N1230" s="2"/>
      <c r="O1230" s="4">
        <v>0</v>
      </c>
      <c r="P1230" s="2"/>
      <c r="Q1230" s="4">
        <f t="shared" si="43"/>
        <v>0</v>
      </c>
      <c r="T1230" s="13"/>
    </row>
    <row r="1231" spans="1:20" ht="11.85" customHeight="1" x14ac:dyDescent="0.2">
      <c r="A1231" s="3" t="s">
        <v>657</v>
      </c>
      <c r="B1231" s="2"/>
      <c r="C1231" s="2">
        <v>0</v>
      </c>
      <c r="D1231" s="2"/>
      <c r="E1231" s="2">
        <v>0</v>
      </c>
      <c r="F1231" s="2"/>
      <c r="G1231" s="2">
        <v>0</v>
      </c>
      <c r="H1231" s="2"/>
      <c r="I1231" s="2">
        <v>0</v>
      </c>
      <c r="J1231" s="2"/>
      <c r="K1231" s="4">
        <v>0</v>
      </c>
      <c r="L1231" s="2"/>
      <c r="M1231" s="4">
        <v>0</v>
      </c>
      <c r="N1231" s="2"/>
      <c r="O1231" s="4">
        <v>0</v>
      </c>
      <c r="P1231" s="2"/>
      <c r="Q1231" s="4">
        <f t="shared" si="43"/>
        <v>0</v>
      </c>
      <c r="T1231" s="13"/>
    </row>
    <row r="1232" spans="1:20" ht="11.85" customHeight="1" x14ac:dyDescent="0.2">
      <c r="A1232" s="3" t="s">
        <v>658</v>
      </c>
      <c r="B1232" s="2"/>
      <c r="C1232" s="2">
        <v>0</v>
      </c>
      <c r="D1232" s="2"/>
      <c r="E1232" s="2">
        <v>0</v>
      </c>
      <c r="F1232" s="2"/>
      <c r="G1232" s="2">
        <v>0</v>
      </c>
      <c r="H1232" s="2"/>
      <c r="I1232" s="2">
        <v>0</v>
      </c>
      <c r="J1232" s="2"/>
      <c r="K1232" s="4">
        <v>0</v>
      </c>
      <c r="L1232" s="2"/>
      <c r="M1232" s="4">
        <v>0</v>
      </c>
      <c r="N1232" s="2"/>
      <c r="O1232" s="4">
        <v>0</v>
      </c>
      <c r="P1232" s="2"/>
      <c r="Q1232" s="4">
        <f t="shared" si="43"/>
        <v>0</v>
      </c>
      <c r="T1232" s="13"/>
    </row>
    <row r="1233" spans="1:20" ht="11.85" customHeight="1" x14ac:dyDescent="0.2">
      <c r="A1233" s="3" t="s">
        <v>659</v>
      </c>
      <c r="B1233" s="2"/>
      <c r="C1233" s="14">
        <v>0</v>
      </c>
      <c r="D1233" s="2"/>
      <c r="E1233" s="14">
        <v>0</v>
      </c>
      <c r="F1233" s="2"/>
      <c r="G1233" s="14">
        <v>0</v>
      </c>
      <c r="H1233" s="2"/>
      <c r="I1233" s="14">
        <v>0</v>
      </c>
      <c r="J1233" s="2"/>
      <c r="K1233" s="15">
        <v>0</v>
      </c>
      <c r="L1233" s="2"/>
      <c r="M1233" s="15">
        <v>0</v>
      </c>
      <c r="N1233" s="2"/>
      <c r="O1233" s="15">
        <v>0</v>
      </c>
      <c r="P1233" s="2"/>
      <c r="Q1233" s="15">
        <f t="shared" si="43"/>
        <v>0</v>
      </c>
      <c r="T1233" s="13"/>
    </row>
    <row r="1234" spans="1:20" ht="11.85" customHeight="1" x14ac:dyDescent="0.2">
      <c r="A1234" s="3" t="s">
        <v>322</v>
      </c>
      <c r="B1234" s="2"/>
      <c r="C1234" s="2">
        <f>SUM(C1221:C1233)</f>
        <v>2077.31</v>
      </c>
      <c r="D1234" s="2"/>
      <c r="E1234" s="2">
        <f>SUM(E1221:E1233)</f>
        <v>31114.140000000003</v>
      </c>
      <c r="F1234" s="2"/>
      <c r="G1234" s="2">
        <f>SUM(G1221:G1233)</f>
        <v>20287.62</v>
      </c>
      <c r="H1234" s="2"/>
      <c r="I1234" s="2">
        <f>SUM(I1221:I1233)</f>
        <v>20100</v>
      </c>
      <c r="J1234" s="2"/>
      <c r="K1234" s="4">
        <f>SUM(K1221:K1233)</f>
        <v>20100</v>
      </c>
      <c r="L1234" s="2"/>
      <c r="M1234" s="4">
        <f>SUM(M1221:M1233)</f>
        <v>16100</v>
      </c>
      <c r="N1234" s="2"/>
      <c r="O1234" s="4">
        <f>SUM(O1221:O1233)</f>
        <v>0</v>
      </c>
      <c r="P1234" s="2"/>
      <c r="Q1234" s="4">
        <f>SUM(Q1221:Q1233)</f>
        <v>16100</v>
      </c>
      <c r="T1234" s="17"/>
    </row>
    <row r="1235" spans="1:20" ht="11.45" customHeight="1" x14ac:dyDescent="0.2">
      <c r="B1235" s="2"/>
      <c r="D1235" s="2"/>
      <c r="F1235" s="2"/>
      <c r="H1235" s="2"/>
      <c r="J1235" s="2"/>
      <c r="L1235" s="2"/>
      <c r="N1235" s="2"/>
      <c r="P1235" s="2"/>
    </row>
    <row r="1236" spans="1:20" ht="11.25" customHeight="1" x14ac:dyDescent="0.2">
      <c r="A1236" s="3" t="s">
        <v>660</v>
      </c>
      <c r="B1236" s="2"/>
      <c r="C1236" s="2">
        <v>0</v>
      </c>
      <c r="D1236" s="2"/>
      <c r="E1236" s="2">
        <v>0</v>
      </c>
      <c r="F1236" s="2"/>
      <c r="G1236" s="2">
        <v>0</v>
      </c>
      <c r="H1236" s="2"/>
      <c r="I1236" s="2">
        <v>0</v>
      </c>
      <c r="J1236" s="2"/>
      <c r="K1236" s="4">
        <v>0</v>
      </c>
      <c r="L1236" s="2"/>
      <c r="M1236" s="4">
        <v>0</v>
      </c>
      <c r="N1236" s="2"/>
      <c r="O1236" s="4">
        <v>0</v>
      </c>
      <c r="P1236" s="2"/>
      <c r="Q1236" s="4">
        <f>M1236+O1236</f>
        <v>0</v>
      </c>
      <c r="T1236" s="13"/>
    </row>
    <row r="1237" spans="1:20" ht="11.25" customHeight="1" x14ac:dyDescent="0.2">
      <c r="A1237" s="3" t="s">
        <v>661</v>
      </c>
      <c r="B1237" s="2"/>
      <c r="C1237" s="14">
        <v>0</v>
      </c>
      <c r="D1237" s="2"/>
      <c r="E1237" s="14">
        <v>0</v>
      </c>
      <c r="F1237" s="2"/>
      <c r="G1237" s="14">
        <v>0</v>
      </c>
      <c r="H1237" s="2"/>
      <c r="I1237" s="14">
        <v>0</v>
      </c>
      <c r="J1237" s="2"/>
      <c r="K1237" s="15">
        <v>0</v>
      </c>
      <c r="L1237" s="2"/>
      <c r="M1237" s="15">
        <v>0</v>
      </c>
      <c r="N1237" s="2"/>
      <c r="O1237" s="15">
        <v>0</v>
      </c>
      <c r="P1237" s="2"/>
      <c r="Q1237" s="15">
        <f>M1237+O1237</f>
        <v>0</v>
      </c>
      <c r="T1237" s="13"/>
    </row>
    <row r="1238" spans="1:20" ht="11.85" customHeight="1" x14ac:dyDescent="0.2">
      <c r="A1238" s="3" t="s">
        <v>325</v>
      </c>
      <c r="B1238" s="2"/>
      <c r="C1238" s="2">
        <f>SUM(C1236:C1237)</f>
        <v>0</v>
      </c>
      <c r="D1238" s="2"/>
      <c r="E1238" s="2">
        <f>SUM(E1236:E1237)</f>
        <v>0</v>
      </c>
      <c r="F1238" s="2"/>
      <c r="G1238" s="2">
        <f>SUM(G1236:G1237)</f>
        <v>0</v>
      </c>
      <c r="H1238" s="2"/>
      <c r="I1238" s="2">
        <f>SUM(I1236:I1237)</f>
        <v>0</v>
      </c>
      <c r="J1238" s="2"/>
      <c r="K1238" s="4">
        <f>SUM(K1236:K1237)</f>
        <v>0</v>
      </c>
      <c r="L1238" s="2"/>
      <c r="M1238" s="4">
        <f>SUM(M1236:M1237)</f>
        <v>0</v>
      </c>
      <c r="N1238" s="2"/>
      <c r="O1238" s="4">
        <f>SUM(O1236:O1237)</f>
        <v>0</v>
      </c>
      <c r="P1238" s="2"/>
      <c r="Q1238" s="4">
        <f>SUM(Q1236:Q1237)</f>
        <v>0</v>
      </c>
    </row>
    <row r="1239" spans="1:20" ht="11.85" customHeight="1" x14ac:dyDescent="0.2">
      <c r="B1239" s="2"/>
      <c r="D1239" s="2"/>
      <c r="F1239" s="2"/>
      <c r="H1239" s="2"/>
      <c r="J1239" s="2"/>
      <c r="L1239" s="2"/>
      <c r="N1239" s="2"/>
      <c r="P1239" s="2"/>
    </row>
    <row r="1240" spans="1:20" ht="11.85" customHeight="1" x14ac:dyDescent="0.2">
      <c r="A1240" s="3" t="s">
        <v>662</v>
      </c>
      <c r="B1240" s="2"/>
      <c r="C1240" s="2">
        <f>C1205+C1218+C1234+C1238</f>
        <v>4101.6100000000006</v>
      </c>
      <c r="D1240" s="2"/>
      <c r="E1240" s="2">
        <f>E1205+E1218+E1234+E1238</f>
        <v>60726.69</v>
      </c>
      <c r="F1240" s="2"/>
      <c r="G1240" s="2">
        <f>G1205+G1218+G1234+G1238</f>
        <v>101093.29000000001</v>
      </c>
      <c r="H1240" s="2"/>
      <c r="I1240" s="2">
        <f>I1205+I1218+I1234+I1238</f>
        <v>22300</v>
      </c>
      <c r="J1240" s="2"/>
      <c r="K1240" s="4">
        <f>K1205+K1218+K1234+K1238</f>
        <v>22300</v>
      </c>
      <c r="L1240" s="2"/>
      <c r="M1240" s="4">
        <f>M1205+M1218+M1234+M1238</f>
        <v>17000</v>
      </c>
      <c r="N1240" s="2"/>
      <c r="O1240" s="4">
        <f>O1205+O1218+O1234+O1238</f>
        <v>0</v>
      </c>
      <c r="P1240" s="2"/>
      <c r="Q1240" s="4">
        <f>Q1205+Q1218+Q1234+Q1238</f>
        <v>17000</v>
      </c>
      <c r="R1240" s="30"/>
      <c r="T1240" s="13"/>
    </row>
    <row r="1241" spans="1:20" ht="11.85" customHeight="1" x14ac:dyDescent="0.2">
      <c r="B1241" s="2"/>
      <c r="D1241" s="2"/>
      <c r="F1241" s="2"/>
      <c r="H1241" s="2"/>
      <c r="J1241" s="2"/>
      <c r="L1241" s="2"/>
      <c r="N1241" s="2"/>
      <c r="P1241" s="2"/>
    </row>
    <row r="1242" spans="1:20" ht="11.85" customHeight="1" x14ac:dyDescent="0.2">
      <c r="B1242" s="2"/>
      <c r="D1242" s="2"/>
      <c r="F1242" s="2"/>
      <c r="H1242" s="2"/>
      <c r="J1242" s="2"/>
      <c r="L1242" s="2"/>
      <c r="N1242" s="2"/>
      <c r="P1242" s="2"/>
    </row>
    <row r="1243" spans="1:20" ht="11.85" customHeight="1" x14ac:dyDescent="0.2">
      <c r="B1243" s="2"/>
      <c r="D1243" s="2"/>
      <c r="F1243" s="2"/>
      <c r="H1243" s="2"/>
      <c r="J1243" s="2"/>
      <c r="L1243" s="2"/>
      <c r="N1243" s="2"/>
      <c r="P1243" s="2"/>
    </row>
    <row r="1244" spans="1:20" ht="11.85" customHeight="1" x14ac:dyDescent="0.2">
      <c r="B1244" s="2"/>
      <c r="D1244" s="2"/>
      <c r="F1244" s="2"/>
      <c r="H1244" s="2"/>
      <c r="J1244" s="2"/>
      <c r="L1244" s="2"/>
      <c r="N1244" s="2"/>
      <c r="P1244" s="2"/>
    </row>
    <row r="1245" spans="1:20" ht="11.85" customHeight="1" x14ac:dyDescent="0.2">
      <c r="B1245" s="2"/>
      <c r="D1245" s="2"/>
      <c r="F1245" s="2"/>
      <c r="H1245" s="2"/>
      <c r="J1245" s="2"/>
      <c r="L1245" s="2"/>
      <c r="N1245" s="2"/>
      <c r="P1245" s="2"/>
    </row>
    <row r="1246" spans="1:20" ht="11.85" customHeight="1" x14ac:dyDescent="0.2">
      <c r="B1246" s="2"/>
      <c r="D1246" s="2"/>
      <c r="F1246" s="2"/>
      <c r="H1246" s="2"/>
      <c r="J1246" s="2"/>
      <c r="L1246" s="2"/>
      <c r="N1246" s="2"/>
      <c r="P1246" s="2"/>
    </row>
    <row r="1247" spans="1:20" ht="11.85" customHeight="1" x14ac:dyDescent="0.2">
      <c r="B1247" s="2"/>
      <c r="D1247" s="2"/>
      <c r="F1247" s="2"/>
      <c r="H1247" s="2"/>
      <c r="J1247" s="2"/>
      <c r="L1247" s="2"/>
      <c r="N1247" s="2"/>
      <c r="P1247" s="2"/>
    </row>
    <row r="1248" spans="1:20" ht="11.85" customHeight="1" x14ac:dyDescent="0.2">
      <c r="B1248" s="2"/>
      <c r="D1248" s="2"/>
      <c r="F1248" s="2"/>
      <c r="H1248" s="2"/>
      <c r="J1248" s="2"/>
      <c r="L1248" s="2"/>
      <c r="N1248" s="2"/>
      <c r="P1248" s="2"/>
    </row>
    <row r="1249" spans="1:20" ht="11.85" customHeight="1" x14ac:dyDescent="0.2">
      <c r="B1249" s="2"/>
      <c r="D1249" s="2"/>
      <c r="F1249" s="2"/>
      <c r="H1249" s="2"/>
      <c r="J1249" s="2"/>
      <c r="L1249" s="2"/>
      <c r="N1249" s="2"/>
      <c r="P1249" s="2"/>
    </row>
    <row r="1250" spans="1:20" ht="11.85" customHeight="1" x14ac:dyDescent="0.2">
      <c r="B1250" s="2"/>
      <c r="D1250" s="2"/>
      <c r="F1250" s="2"/>
      <c r="H1250" s="2"/>
      <c r="J1250" s="2"/>
      <c r="L1250" s="2"/>
      <c r="N1250" s="2"/>
      <c r="P1250" s="2"/>
    </row>
    <row r="1251" spans="1:20" ht="11.85" customHeight="1" x14ac:dyDescent="0.2">
      <c r="B1251" s="2"/>
      <c r="D1251" s="2"/>
      <c r="F1251" s="2"/>
      <c r="H1251" s="2"/>
      <c r="J1251" s="2"/>
      <c r="L1251" s="2"/>
      <c r="N1251" s="2"/>
      <c r="P1251" s="2"/>
    </row>
    <row r="1252" spans="1:20" ht="11.85" customHeight="1" x14ac:dyDescent="0.2">
      <c r="B1252" s="2"/>
      <c r="D1252" s="2"/>
      <c r="F1252" s="2"/>
      <c r="H1252" s="2"/>
      <c r="J1252" s="2"/>
      <c r="L1252" s="2"/>
      <c r="N1252" s="2"/>
      <c r="P1252" s="2"/>
    </row>
    <row r="1253" spans="1:20" ht="11.85" customHeight="1" x14ac:dyDescent="0.2">
      <c r="B1253" s="2"/>
      <c r="D1253" s="2"/>
      <c r="F1253" s="2"/>
      <c r="H1253" s="2"/>
      <c r="J1253" s="2"/>
      <c r="L1253" s="2"/>
      <c r="N1253" s="2"/>
      <c r="P1253" s="2"/>
    </row>
    <row r="1254" spans="1:20" ht="11.85" customHeight="1" x14ac:dyDescent="0.2">
      <c r="A1254" s="1"/>
      <c r="B1254" s="1"/>
      <c r="E1254" s="2" t="str">
        <f>$E$1</f>
        <v>CITY OF BRADY</v>
      </c>
    </row>
    <row r="1255" spans="1:20" ht="11.85" customHeight="1" x14ac:dyDescent="0.2">
      <c r="E1255" s="2" t="str">
        <f>$E$2</f>
        <v>BUDGET REPORT</v>
      </c>
    </row>
    <row r="1256" spans="1:20" ht="11.85" customHeight="1" x14ac:dyDescent="0.2">
      <c r="E1256" s="2" t="str">
        <f>$E$3</f>
        <v>FISCAL YEAR 2022 - 2023</v>
      </c>
    </row>
    <row r="1257" spans="1:20" ht="11.85" customHeight="1" x14ac:dyDescent="0.2">
      <c r="A1257" s="3" t="s">
        <v>3</v>
      </c>
    </row>
    <row r="1258" spans="1:20" ht="11.85" customHeight="1" x14ac:dyDescent="0.2">
      <c r="A1258" s="3" t="s">
        <v>663</v>
      </c>
    </row>
    <row r="1259" spans="1:20" ht="11.85" customHeight="1" x14ac:dyDescent="0.2">
      <c r="A1259" s="30" t="s">
        <v>664</v>
      </c>
      <c r="I1259" s="49" t="str">
        <f>$I$6</f>
        <v>(----- 2021-2022 ------)</v>
      </c>
      <c r="J1259" s="49"/>
      <c r="K1259" s="49"/>
      <c r="L1259" s="6"/>
      <c r="M1259" s="49" t="str">
        <f>$M$6</f>
        <v>2022-2023</v>
      </c>
      <c r="N1259" s="49"/>
      <c r="O1259" s="49"/>
      <c r="P1259" s="49"/>
      <c r="Q1259" s="49"/>
    </row>
    <row r="1260" spans="1:20" ht="11.85" customHeight="1" x14ac:dyDescent="0.2">
      <c r="C1260" s="7" t="str">
        <f>$C$7</f>
        <v>2018-2019</v>
      </c>
      <c r="D1260" s="6"/>
      <c r="E1260" s="7" t="str">
        <f>$E$7</f>
        <v>2019-2020</v>
      </c>
      <c r="F1260" s="6"/>
      <c r="G1260" s="7" t="str">
        <f>$G$7</f>
        <v>2020-2021</v>
      </c>
      <c r="H1260" s="6"/>
      <c r="I1260" s="7" t="s">
        <v>9</v>
      </c>
      <c r="J1260" s="6"/>
      <c r="K1260" s="8" t="str">
        <f>+$K$7</f>
        <v>PROJECTED</v>
      </c>
      <c r="L1260" s="6"/>
      <c r="M1260" s="8" t="str">
        <f>$M$7</f>
        <v>2022-2023</v>
      </c>
      <c r="N1260" s="6"/>
      <c r="O1260" s="8" t="str">
        <f>$O$7</f>
        <v>2022-2023</v>
      </c>
      <c r="P1260" s="6"/>
      <c r="Q1260" s="8" t="str">
        <f>$Q$7</f>
        <v xml:space="preserve">APPROVED </v>
      </c>
    </row>
    <row r="1261" spans="1:20" ht="11.85" customHeight="1" x14ac:dyDescent="0.2">
      <c r="A1261" s="9" t="s">
        <v>268</v>
      </c>
      <c r="C1261" s="10" t="s">
        <v>12</v>
      </c>
      <c r="D1261" s="6"/>
      <c r="E1261" s="10" t="s">
        <v>12</v>
      </c>
      <c r="F1261" s="6"/>
      <c r="G1261" s="10" t="s">
        <v>12</v>
      </c>
      <c r="H1261" s="6"/>
      <c r="I1261" s="10" t="s">
        <v>13</v>
      </c>
      <c r="J1261" s="6"/>
      <c r="K1261" s="11" t="s">
        <v>13</v>
      </c>
      <c r="L1261" s="6"/>
      <c r="M1261" s="11" t="str">
        <f>$M$8</f>
        <v>BASE</v>
      </c>
      <c r="N1261" s="6"/>
      <c r="O1261" s="11" t="str">
        <f>$O$8</f>
        <v>SUPPLEMENTAL</v>
      </c>
      <c r="P1261" s="6"/>
      <c r="Q1261" s="11" t="str">
        <f>$Q$8</f>
        <v>BUDGET</v>
      </c>
    </row>
    <row r="1262" spans="1:20" ht="11.85" customHeight="1" x14ac:dyDescent="0.2"/>
    <row r="1263" spans="1:20" ht="11.85" customHeight="1" x14ac:dyDescent="0.2">
      <c r="A1263" s="12" t="s">
        <v>269</v>
      </c>
    </row>
    <row r="1264" spans="1:20" ht="11.85" customHeight="1" x14ac:dyDescent="0.2">
      <c r="A1264" s="3" t="s">
        <v>665</v>
      </c>
      <c r="C1264" s="2">
        <v>135215.04000000001</v>
      </c>
      <c r="D1264" s="2"/>
      <c r="E1264" s="2">
        <v>98599.91</v>
      </c>
      <c r="F1264" s="2"/>
      <c r="G1264" s="2">
        <v>0</v>
      </c>
      <c r="H1264" s="2"/>
      <c r="I1264" s="2">
        <v>0</v>
      </c>
      <c r="J1264" s="2"/>
      <c r="K1264" s="4">
        <v>0</v>
      </c>
      <c r="L1264" s="2"/>
      <c r="M1264" s="4">
        <v>0</v>
      </c>
      <c r="N1264" s="2"/>
      <c r="O1264" s="4">
        <v>0</v>
      </c>
      <c r="P1264" s="2"/>
      <c r="Q1264" s="4">
        <f t="shared" ref="Q1264:Q1272" si="44">M1264+O1264</f>
        <v>0</v>
      </c>
      <c r="T1264" s="13"/>
    </row>
    <row r="1265" spans="1:21" ht="11.85" customHeight="1" x14ac:dyDescent="0.2">
      <c r="A1265" s="3" t="s">
        <v>666</v>
      </c>
      <c r="C1265" s="2">
        <v>9576.4699999999993</v>
      </c>
      <c r="D1265" s="2"/>
      <c r="E1265" s="2">
        <v>4080.32</v>
      </c>
      <c r="F1265" s="2"/>
      <c r="G1265" s="2">
        <v>0</v>
      </c>
      <c r="H1265" s="2"/>
      <c r="I1265" s="2">
        <v>0</v>
      </c>
      <c r="J1265" s="2"/>
      <c r="K1265" s="4">
        <v>0</v>
      </c>
      <c r="L1265" s="2"/>
      <c r="M1265" s="4">
        <v>0</v>
      </c>
      <c r="N1265" s="2"/>
      <c r="O1265" s="4">
        <v>0</v>
      </c>
      <c r="P1265" s="2"/>
      <c r="Q1265" s="4">
        <f t="shared" si="44"/>
        <v>0</v>
      </c>
      <c r="T1265" s="13"/>
    </row>
    <row r="1266" spans="1:21" ht="11.85" customHeight="1" x14ac:dyDescent="0.2">
      <c r="A1266" s="3" t="s">
        <v>667</v>
      </c>
      <c r="C1266" s="2">
        <v>2725</v>
      </c>
      <c r="D1266" s="2"/>
      <c r="E1266" s="2">
        <v>350</v>
      </c>
      <c r="F1266" s="2"/>
      <c r="G1266" s="2">
        <v>0</v>
      </c>
      <c r="H1266" s="2"/>
      <c r="I1266" s="2">
        <v>0</v>
      </c>
      <c r="J1266" s="2"/>
      <c r="K1266" s="4">
        <v>0</v>
      </c>
      <c r="L1266" s="2"/>
      <c r="M1266" s="4">
        <v>0</v>
      </c>
      <c r="N1266" s="2"/>
      <c r="O1266" s="4">
        <v>0</v>
      </c>
      <c r="P1266" s="2"/>
      <c r="Q1266" s="4">
        <f t="shared" si="44"/>
        <v>0</v>
      </c>
      <c r="T1266" s="13"/>
    </row>
    <row r="1267" spans="1:21" ht="11.85" hidden="1" customHeight="1" x14ac:dyDescent="0.2">
      <c r="A1267" s="3" t="s">
        <v>668</v>
      </c>
      <c r="C1267" s="2">
        <v>0</v>
      </c>
      <c r="D1267" s="2"/>
      <c r="E1267" s="2">
        <v>0</v>
      </c>
      <c r="F1267" s="2"/>
      <c r="G1267" s="2">
        <v>0</v>
      </c>
      <c r="H1267" s="2"/>
      <c r="I1267" s="2">
        <v>0</v>
      </c>
      <c r="J1267" s="2"/>
      <c r="K1267" s="4">
        <v>0</v>
      </c>
      <c r="L1267" s="2"/>
      <c r="M1267" s="4">
        <v>0</v>
      </c>
      <c r="N1267" s="2"/>
      <c r="O1267" s="4">
        <v>0</v>
      </c>
      <c r="P1267" s="2"/>
      <c r="Q1267" s="4">
        <f>M1267+O1267</f>
        <v>0</v>
      </c>
      <c r="T1267" s="13"/>
    </row>
    <row r="1268" spans="1:21" ht="11.85" customHeight="1" x14ac:dyDescent="0.2">
      <c r="A1268" s="3" t="s">
        <v>669</v>
      </c>
      <c r="C1268" s="2">
        <v>45722.45</v>
      </c>
      <c r="D1268" s="2"/>
      <c r="E1268" s="2">
        <v>34359.910000000003</v>
      </c>
      <c r="F1268" s="2"/>
      <c r="G1268" s="2">
        <v>0</v>
      </c>
      <c r="H1268" s="2"/>
      <c r="I1268" s="2">
        <v>0</v>
      </c>
      <c r="J1268" s="2"/>
      <c r="K1268" s="4">
        <v>0</v>
      </c>
      <c r="L1268" s="2"/>
      <c r="M1268" s="4">
        <v>0</v>
      </c>
      <c r="N1268" s="2"/>
      <c r="O1268" s="4">
        <v>0</v>
      </c>
      <c r="P1268" s="2"/>
      <c r="Q1268" s="4">
        <f t="shared" si="44"/>
        <v>0</v>
      </c>
      <c r="T1268" s="13"/>
    </row>
    <row r="1269" spans="1:21" ht="11.85" customHeight="1" x14ac:dyDescent="0.2">
      <c r="A1269" s="3" t="s">
        <v>670</v>
      </c>
      <c r="C1269" s="2">
        <v>15601.85</v>
      </c>
      <c r="D1269" s="2"/>
      <c r="E1269" s="2">
        <v>10558.02</v>
      </c>
      <c r="F1269" s="2"/>
      <c r="G1269" s="2">
        <v>0</v>
      </c>
      <c r="H1269" s="2"/>
      <c r="I1269" s="2">
        <v>0</v>
      </c>
      <c r="J1269" s="2"/>
      <c r="K1269" s="4">
        <v>0</v>
      </c>
      <c r="L1269" s="2"/>
      <c r="M1269" s="4">
        <v>0</v>
      </c>
      <c r="N1269" s="2"/>
      <c r="O1269" s="4">
        <v>0</v>
      </c>
      <c r="P1269" s="2"/>
      <c r="Q1269" s="4">
        <f t="shared" si="44"/>
        <v>0</v>
      </c>
      <c r="T1269" s="13"/>
    </row>
    <row r="1270" spans="1:21" ht="11.85" customHeight="1" x14ac:dyDescent="0.2">
      <c r="A1270" s="3" t="s">
        <v>671</v>
      </c>
      <c r="C1270" s="2">
        <v>341.3</v>
      </c>
      <c r="D1270" s="2"/>
      <c r="E1270" s="2">
        <v>217.16</v>
      </c>
      <c r="F1270" s="2"/>
      <c r="G1270" s="2">
        <v>0</v>
      </c>
      <c r="H1270" s="2"/>
      <c r="I1270" s="2">
        <v>0</v>
      </c>
      <c r="J1270" s="2"/>
      <c r="K1270" s="4">
        <v>0</v>
      </c>
      <c r="L1270" s="2"/>
      <c r="M1270" s="4">
        <v>0</v>
      </c>
      <c r="N1270" s="2"/>
      <c r="O1270" s="4">
        <v>0</v>
      </c>
      <c r="P1270" s="2"/>
      <c r="Q1270" s="4">
        <f t="shared" si="44"/>
        <v>0</v>
      </c>
      <c r="T1270" s="13"/>
    </row>
    <row r="1271" spans="1:21" ht="11.85" customHeight="1" x14ac:dyDescent="0.2">
      <c r="A1271" s="3" t="s">
        <v>672</v>
      </c>
      <c r="C1271" s="2">
        <v>54.72</v>
      </c>
      <c r="D1271" s="2"/>
      <c r="E1271" s="2">
        <v>437.06</v>
      </c>
      <c r="F1271" s="2"/>
      <c r="G1271" s="2">
        <v>0</v>
      </c>
      <c r="H1271" s="2"/>
      <c r="I1271" s="2">
        <v>0</v>
      </c>
      <c r="J1271" s="2"/>
      <c r="K1271" s="4">
        <v>0</v>
      </c>
      <c r="L1271" s="2"/>
      <c r="M1271" s="4">
        <v>0</v>
      </c>
      <c r="N1271" s="2"/>
      <c r="O1271" s="4">
        <v>0</v>
      </c>
      <c r="P1271" s="2"/>
      <c r="Q1271" s="4">
        <f t="shared" si="44"/>
        <v>0</v>
      </c>
      <c r="T1271" s="13"/>
    </row>
    <row r="1272" spans="1:21" ht="11.85" customHeight="1" x14ac:dyDescent="0.2">
      <c r="A1272" s="3" t="s">
        <v>673</v>
      </c>
      <c r="C1272" s="14">
        <v>11277.01</v>
      </c>
      <c r="D1272" s="2"/>
      <c r="E1272" s="14">
        <v>7869.23</v>
      </c>
      <c r="F1272" s="2"/>
      <c r="G1272" s="14">
        <v>0</v>
      </c>
      <c r="H1272" s="2"/>
      <c r="I1272" s="14">
        <v>0</v>
      </c>
      <c r="J1272" s="2"/>
      <c r="K1272" s="15">
        <v>0</v>
      </c>
      <c r="L1272" s="2"/>
      <c r="M1272" s="15">
        <v>0</v>
      </c>
      <c r="N1272" s="2"/>
      <c r="O1272" s="15">
        <v>0</v>
      </c>
      <c r="P1272" s="2"/>
      <c r="Q1272" s="15">
        <f t="shared" si="44"/>
        <v>0</v>
      </c>
      <c r="T1272" s="13"/>
    </row>
    <row r="1273" spans="1:21" ht="11.85" customHeight="1" x14ac:dyDescent="0.2">
      <c r="A1273" s="3" t="s">
        <v>280</v>
      </c>
      <c r="C1273" s="2">
        <f>SUM(C1264:C1272)</f>
        <v>220513.84000000003</v>
      </c>
      <c r="D1273" s="2"/>
      <c r="E1273" s="2">
        <f>SUM(E1264:E1272)</f>
        <v>156471.61000000002</v>
      </c>
      <c r="F1273" s="2"/>
      <c r="G1273" s="2">
        <f>SUM(G1264:G1272)</f>
        <v>0</v>
      </c>
      <c r="H1273" s="2"/>
      <c r="I1273" s="2">
        <f>SUM(I1264:I1272)</f>
        <v>0</v>
      </c>
      <c r="J1273" s="2"/>
      <c r="K1273" s="4">
        <f>SUM(K1264:K1272)</f>
        <v>0</v>
      </c>
      <c r="L1273" s="2"/>
      <c r="M1273" s="4">
        <f>SUM(M1264:M1272)</f>
        <v>0</v>
      </c>
      <c r="N1273" s="2"/>
      <c r="O1273" s="4">
        <f>SUM(O1264:O1272)</f>
        <v>0</v>
      </c>
      <c r="P1273" s="2"/>
      <c r="Q1273" s="4">
        <f>SUM(Q1264:Q1272)</f>
        <v>0</v>
      </c>
      <c r="R1273" s="2"/>
      <c r="U1273" s="2"/>
    </row>
    <row r="1274" spans="1:21" ht="11.85" customHeight="1" x14ac:dyDescent="0.2">
      <c r="D1274" s="2"/>
      <c r="F1274" s="2"/>
      <c r="H1274" s="2"/>
      <c r="J1274" s="2"/>
      <c r="L1274" s="2"/>
      <c r="N1274" s="2"/>
      <c r="P1274" s="2"/>
    </row>
    <row r="1275" spans="1:21" ht="11.85" customHeight="1" x14ac:dyDescent="0.2">
      <c r="A1275" s="12" t="s">
        <v>281</v>
      </c>
      <c r="D1275" s="2"/>
      <c r="F1275" s="2"/>
      <c r="H1275" s="2"/>
      <c r="J1275" s="2"/>
      <c r="L1275" s="2"/>
      <c r="N1275" s="2"/>
      <c r="P1275" s="2"/>
    </row>
    <row r="1276" spans="1:21" ht="11.85" customHeight="1" x14ac:dyDescent="0.2">
      <c r="A1276" s="3" t="s">
        <v>674</v>
      </c>
      <c r="C1276" s="2">
        <v>0</v>
      </c>
      <c r="D1276" s="2"/>
      <c r="E1276" s="2">
        <v>0</v>
      </c>
      <c r="F1276" s="2"/>
      <c r="G1276" s="2">
        <v>0</v>
      </c>
      <c r="H1276" s="2"/>
      <c r="I1276" s="2">
        <v>0</v>
      </c>
      <c r="J1276" s="2"/>
      <c r="K1276" s="4">
        <v>0</v>
      </c>
      <c r="L1276" s="2"/>
      <c r="M1276" s="4">
        <v>0</v>
      </c>
      <c r="N1276" s="2"/>
      <c r="O1276" s="4">
        <v>0</v>
      </c>
      <c r="P1276" s="2"/>
      <c r="Q1276" s="4">
        <f>M1276+O1276</f>
        <v>0</v>
      </c>
      <c r="T1276" s="13"/>
    </row>
    <row r="1277" spans="1:21" ht="11.85" customHeight="1" x14ac:dyDescent="0.2">
      <c r="A1277" s="3" t="s">
        <v>675</v>
      </c>
      <c r="C1277" s="2">
        <v>0</v>
      </c>
      <c r="D1277" s="2"/>
      <c r="E1277" s="2">
        <v>0</v>
      </c>
      <c r="F1277" s="2"/>
      <c r="G1277" s="2">
        <v>0</v>
      </c>
      <c r="H1277" s="2"/>
      <c r="I1277" s="2">
        <v>0</v>
      </c>
      <c r="J1277" s="2"/>
      <c r="K1277" s="4">
        <v>0</v>
      </c>
      <c r="L1277" s="2"/>
      <c r="M1277" s="4">
        <v>0</v>
      </c>
      <c r="N1277" s="2"/>
      <c r="O1277" s="4">
        <v>0</v>
      </c>
      <c r="P1277" s="2"/>
      <c r="Q1277" s="4">
        <f>M1277+O1277</f>
        <v>0</v>
      </c>
      <c r="T1277" s="13"/>
    </row>
    <row r="1278" spans="1:21" ht="11.85" customHeight="1" x14ac:dyDescent="0.2">
      <c r="A1278" s="3" t="s">
        <v>676</v>
      </c>
      <c r="C1278" s="2">
        <v>0</v>
      </c>
      <c r="D1278" s="2"/>
      <c r="E1278" s="2">
        <v>0</v>
      </c>
      <c r="F1278" s="2"/>
      <c r="G1278" s="2">
        <v>0</v>
      </c>
      <c r="H1278" s="2"/>
      <c r="I1278" s="2">
        <v>0</v>
      </c>
      <c r="J1278" s="2"/>
      <c r="K1278" s="4">
        <v>0</v>
      </c>
      <c r="L1278" s="2"/>
      <c r="M1278" s="4">
        <v>0</v>
      </c>
      <c r="N1278" s="2"/>
      <c r="O1278" s="4">
        <v>0</v>
      </c>
      <c r="P1278" s="2"/>
      <c r="Q1278" s="4">
        <f>M1278+O1278</f>
        <v>0</v>
      </c>
      <c r="T1278" s="13"/>
    </row>
    <row r="1279" spans="1:21" ht="11.85" customHeight="1" x14ac:dyDescent="0.2">
      <c r="A1279" s="3" t="s">
        <v>677</v>
      </c>
      <c r="C1279" s="14">
        <v>0</v>
      </c>
      <c r="D1279" s="2"/>
      <c r="E1279" s="14">
        <v>0</v>
      </c>
      <c r="F1279" s="2"/>
      <c r="G1279" s="14">
        <v>0</v>
      </c>
      <c r="H1279" s="2"/>
      <c r="I1279" s="14">
        <v>0</v>
      </c>
      <c r="J1279" s="2"/>
      <c r="K1279" s="15">
        <v>0</v>
      </c>
      <c r="L1279" s="2"/>
      <c r="M1279" s="15">
        <v>0</v>
      </c>
      <c r="N1279" s="2"/>
      <c r="O1279" s="15">
        <v>0</v>
      </c>
      <c r="P1279" s="2"/>
      <c r="Q1279" s="15">
        <f>M1279+O1279</f>
        <v>0</v>
      </c>
      <c r="T1279" s="13"/>
    </row>
    <row r="1280" spans="1:21" ht="11.85" customHeight="1" x14ac:dyDescent="0.2">
      <c r="A1280" s="3" t="s">
        <v>299</v>
      </c>
      <c r="C1280" s="2">
        <f>SUM(C1276:C1279)</f>
        <v>0</v>
      </c>
      <c r="D1280" s="2"/>
      <c r="E1280" s="2">
        <f>SUM(E1276:E1279)</f>
        <v>0</v>
      </c>
      <c r="F1280" s="2"/>
      <c r="G1280" s="2">
        <f>SUM(G1276:G1279)</f>
        <v>0</v>
      </c>
      <c r="H1280" s="2"/>
      <c r="I1280" s="2">
        <f>SUM(I1276:I1279)</f>
        <v>0</v>
      </c>
      <c r="J1280" s="2"/>
      <c r="K1280" s="4">
        <f>SUM(K1276:K1279)</f>
        <v>0</v>
      </c>
      <c r="L1280" s="2"/>
      <c r="M1280" s="4">
        <f>SUM(M1276:M1279)</f>
        <v>0</v>
      </c>
      <c r="N1280" s="2"/>
      <c r="O1280" s="4">
        <f>SUM(O1276:O1279)</f>
        <v>0</v>
      </c>
      <c r="P1280" s="2"/>
      <c r="Q1280" s="4">
        <f>SUM(Q1276:Q1279)</f>
        <v>0</v>
      </c>
    </row>
    <row r="1281" spans="1:20" ht="11.85" customHeight="1" x14ac:dyDescent="0.2">
      <c r="D1281" s="2"/>
      <c r="F1281" s="2"/>
      <c r="H1281" s="2"/>
      <c r="J1281" s="2"/>
      <c r="L1281" s="2"/>
      <c r="N1281" s="2"/>
      <c r="P1281" s="2"/>
    </row>
    <row r="1282" spans="1:20" ht="11.85" customHeight="1" x14ac:dyDescent="0.2">
      <c r="A1282" s="12" t="s">
        <v>300</v>
      </c>
      <c r="D1282" s="2"/>
      <c r="F1282" s="2"/>
      <c r="H1282" s="2"/>
      <c r="J1282" s="2"/>
      <c r="L1282" s="2"/>
      <c r="N1282" s="2"/>
      <c r="P1282" s="2"/>
    </row>
    <row r="1283" spans="1:20" ht="11.85" customHeight="1" x14ac:dyDescent="0.2">
      <c r="A1283" s="3" t="s">
        <v>678</v>
      </c>
      <c r="C1283" s="2">
        <v>642.84</v>
      </c>
      <c r="D1283" s="2"/>
      <c r="E1283" s="2">
        <v>1069.5999999999999</v>
      </c>
      <c r="F1283" s="2"/>
      <c r="G1283" s="2">
        <v>0</v>
      </c>
      <c r="H1283" s="2"/>
      <c r="I1283" s="2">
        <v>0</v>
      </c>
      <c r="J1283" s="2"/>
      <c r="K1283" s="4">
        <v>0</v>
      </c>
      <c r="L1283" s="2"/>
      <c r="M1283" s="4">
        <v>0</v>
      </c>
      <c r="N1283" s="2"/>
      <c r="O1283" s="4">
        <v>0</v>
      </c>
      <c r="P1283" s="2"/>
      <c r="Q1283" s="4">
        <f t="shared" ref="Q1283:Q1290" si="45">M1283+O1283</f>
        <v>0</v>
      </c>
      <c r="T1283" s="13"/>
    </row>
    <row r="1284" spans="1:20" ht="11.85" customHeight="1" x14ac:dyDescent="0.2">
      <c r="A1284" s="3" t="s">
        <v>679</v>
      </c>
      <c r="C1284" s="2">
        <v>12</v>
      </c>
      <c r="D1284" s="2"/>
      <c r="E1284" s="2">
        <v>12</v>
      </c>
      <c r="F1284" s="2"/>
      <c r="G1284" s="2">
        <v>0</v>
      </c>
      <c r="H1284" s="2"/>
      <c r="I1284" s="2">
        <v>0</v>
      </c>
      <c r="J1284" s="2"/>
      <c r="K1284" s="4">
        <v>0</v>
      </c>
      <c r="L1284" s="2"/>
      <c r="M1284" s="4">
        <v>0</v>
      </c>
      <c r="N1284" s="2"/>
      <c r="O1284" s="4">
        <v>0</v>
      </c>
      <c r="P1284" s="2"/>
      <c r="Q1284" s="4">
        <f t="shared" si="45"/>
        <v>0</v>
      </c>
      <c r="T1284" s="13"/>
    </row>
    <row r="1285" spans="1:20" ht="11.85" customHeight="1" x14ac:dyDescent="0.2">
      <c r="A1285" s="3" t="s">
        <v>680</v>
      </c>
      <c r="C1285" s="2">
        <v>746.97</v>
      </c>
      <c r="D1285" s="2"/>
      <c r="E1285" s="2">
        <v>687.39</v>
      </c>
      <c r="F1285" s="2"/>
      <c r="G1285" s="2">
        <v>0</v>
      </c>
      <c r="H1285" s="2"/>
      <c r="I1285" s="2">
        <v>0</v>
      </c>
      <c r="J1285" s="2"/>
      <c r="K1285" s="4">
        <v>0</v>
      </c>
      <c r="L1285" s="2"/>
      <c r="M1285" s="4">
        <v>0</v>
      </c>
      <c r="N1285" s="2"/>
      <c r="O1285" s="4">
        <v>0</v>
      </c>
      <c r="P1285" s="2"/>
      <c r="Q1285" s="4">
        <f t="shared" si="45"/>
        <v>0</v>
      </c>
      <c r="T1285" s="13"/>
    </row>
    <row r="1286" spans="1:20" ht="11.85" customHeight="1" x14ac:dyDescent="0.2">
      <c r="A1286" s="3" t="s">
        <v>681</v>
      </c>
      <c r="C1286" s="2">
        <v>7129.85</v>
      </c>
      <c r="D1286" s="2"/>
      <c r="E1286" s="2">
        <v>0</v>
      </c>
      <c r="F1286" s="2"/>
      <c r="G1286" s="2">
        <v>0</v>
      </c>
      <c r="H1286" s="2"/>
      <c r="I1286" s="2">
        <v>0</v>
      </c>
      <c r="J1286" s="2"/>
      <c r="K1286" s="4">
        <v>0</v>
      </c>
      <c r="L1286" s="2"/>
      <c r="M1286" s="4">
        <v>0</v>
      </c>
      <c r="N1286" s="2"/>
      <c r="O1286" s="4">
        <v>0</v>
      </c>
      <c r="P1286" s="2"/>
      <c r="Q1286" s="4">
        <f t="shared" si="45"/>
        <v>0</v>
      </c>
      <c r="T1286" s="13"/>
    </row>
    <row r="1287" spans="1:20" ht="11.85" customHeight="1" x14ac:dyDescent="0.2">
      <c r="A1287" s="3" t="s">
        <v>682</v>
      </c>
      <c r="C1287" s="2">
        <v>0</v>
      </c>
      <c r="D1287" s="2"/>
      <c r="E1287" s="2">
        <v>0</v>
      </c>
      <c r="F1287" s="2"/>
      <c r="G1287" s="2">
        <v>0</v>
      </c>
      <c r="H1287" s="2"/>
      <c r="I1287" s="2">
        <v>0</v>
      </c>
      <c r="J1287" s="2"/>
      <c r="K1287" s="4">
        <v>0</v>
      </c>
      <c r="L1287" s="2"/>
      <c r="M1287" s="4">
        <v>0</v>
      </c>
      <c r="N1287" s="2"/>
      <c r="O1287" s="4">
        <v>0</v>
      </c>
      <c r="P1287" s="2"/>
      <c r="Q1287" s="4">
        <f t="shared" si="45"/>
        <v>0</v>
      </c>
      <c r="T1287" s="13"/>
    </row>
    <row r="1288" spans="1:20" ht="11.85" customHeight="1" x14ac:dyDescent="0.2">
      <c r="A1288" s="3" t="s">
        <v>683</v>
      </c>
      <c r="C1288" s="2">
        <v>0</v>
      </c>
      <c r="D1288" s="2"/>
      <c r="E1288" s="2">
        <v>0</v>
      </c>
      <c r="F1288" s="2"/>
      <c r="G1288" s="2">
        <v>0</v>
      </c>
      <c r="H1288" s="2"/>
      <c r="I1288" s="2">
        <v>0</v>
      </c>
      <c r="J1288" s="2"/>
      <c r="K1288" s="4">
        <v>0</v>
      </c>
      <c r="L1288" s="2"/>
      <c r="M1288" s="4">
        <v>0</v>
      </c>
      <c r="N1288" s="2"/>
      <c r="O1288" s="4">
        <v>0</v>
      </c>
      <c r="P1288" s="2"/>
      <c r="Q1288" s="4">
        <f t="shared" si="45"/>
        <v>0</v>
      </c>
      <c r="T1288" s="13"/>
    </row>
    <row r="1289" spans="1:20" ht="11.85" customHeight="1" x14ac:dyDescent="0.2">
      <c r="A1289" s="3" t="s">
        <v>684</v>
      </c>
      <c r="C1289" s="2">
        <v>916.58</v>
      </c>
      <c r="D1289" s="2"/>
      <c r="E1289" s="2">
        <v>140.13999999999999</v>
      </c>
      <c r="F1289" s="2"/>
      <c r="G1289" s="2">
        <v>0</v>
      </c>
      <c r="H1289" s="2"/>
      <c r="I1289" s="2">
        <v>0</v>
      </c>
      <c r="J1289" s="2"/>
      <c r="K1289" s="4">
        <v>0</v>
      </c>
      <c r="L1289" s="2"/>
      <c r="M1289" s="4">
        <v>0</v>
      </c>
      <c r="N1289" s="2"/>
      <c r="O1289" s="4">
        <v>0</v>
      </c>
      <c r="P1289" s="2"/>
      <c r="Q1289" s="4">
        <f t="shared" si="45"/>
        <v>0</v>
      </c>
      <c r="T1289" s="13"/>
    </row>
    <row r="1290" spans="1:20" ht="11.85" customHeight="1" x14ac:dyDescent="0.2">
      <c r="A1290" s="3" t="s">
        <v>685</v>
      </c>
      <c r="C1290" s="14">
        <v>500.54</v>
      </c>
      <c r="D1290" s="2"/>
      <c r="E1290" s="14">
        <v>347.76</v>
      </c>
      <c r="F1290" s="2"/>
      <c r="G1290" s="14">
        <v>0</v>
      </c>
      <c r="H1290" s="2"/>
      <c r="I1290" s="14">
        <v>0</v>
      </c>
      <c r="J1290" s="2"/>
      <c r="K1290" s="15">
        <v>0</v>
      </c>
      <c r="L1290" s="2"/>
      <c r="M1290" s="15">
        <v>0</v>
      </c>
      <c r="N1290" s="2"/>
      <c r="O1290" s="15">
        <v>0</v>
      </c>
      <c r="P1290" s="2"/>
      <c r="Q1290" s="15">
        <f t="shared" si="45"/>
        <v>0</v>
      </c>
      <c r="T1290" s="13"/>
    </row>
    <row r="1291" spans="1:20" ht="11.85" customHeight="1" x14ac:dyDescent="0.2">
      <c r="A1291" s="3" t="s">
        <v>322</v>
      </c>
      <c r="C1291" s="2">
        <f>SUM(C1283:C1290)</f>
        <v>9948.7800000000007</v>
      </c>
      <c r="D1291" s="2"/>
      <c r="E1291" s="2">
        <f>SUM(E1283:E1290)</f>
        <v>2256.8899999999994</v>
      </c>
      <c r="F1291" s="2"/>
      <c r="G1291" s="2">
        <f>SUM(G1283:G1290)</f>
        <v>0</v>
      </c>
      <c r="H1291" s="2"/>
      <c r="I1291" s="2">
        <f>SUM(I1283:I1290)</f>
        <v>0</v>
      </c>
      <c r="J1291" s="2"/>
      <c r="K1291" s="4">
        <f>SUM(K1283:K1290)</f>
        <v>0</v>
      </c>
      <c r="L1291" s="2"/>
      <c r="M1291" s="4">
        <f>SUM(M1283:M1290)</f>
        <v>0</v>
      </c>
      <c r="N1291" s="2"/>
      <c r="O1291" s="4">
        <f>SUM(O1283:O1290)</f>
        <v>0</v>
      </c>
      <c r="P1291" s="2"/>
      <c r="Q1291" s="4">
        <f>SUM(Q1283:Q1290)</f>
        <v>0</v>
      </c>
      <c r="R1291" s="2"/>
    </row>
    <row r="1292" spans="1:20" ht="11.85" customHeight="1" x14ac:dyDescent="0.2">
      <c r="D1292" s="2"/>
      <c r="F1292" s="2"/>
      <c r="H1292" s="2"/>
      <c r="J1292" s="2"/>
      <c r="L1292" s="2"/>
      <c r="N1292" s="2"/>
      <c r="P1292" s="2"/>
    </row>
    <row r="1293" spans="1:20" ht="11.85" customHeight="1" x14ac:dyDescent="0.2">
      <c r="A1293" s="3" t="s">
        <v>686</v>
      </c>
      <c r="C1293" s="2">
        <v>0</v>
      </c>
      <c r="D1293" s="2"/>
      <c r="E1293" s="2">
        <v>0</v>
      </c>
      <c r="F1293" s="2"/>
      <c r="G1293" s="2">
        <v>0</v>
      </c>
      <c r="H1293" s="2"/>
      <c r="I1293" s="2">
        <v>0</v>
      </c>
      <c r="J1293" s="2"/>
      <c r="K1293" s="4">
        <v>0</v>
      </c>
      <c r="L1293" s="2"/>
      <c r="M1293" s="4">
        <v>0</v>
      </c>
      <c r="N1293" s="2"/>
      <c r="O1293" s="4">
        <v>0</v>
      </c>
      <c r="P1293" s="2"/>
      <c r="Q1293" s="4">
        <f>M1293+O1293</f>
        <v>0</v>
      </c>
    </row>
    <row r="1294" spans="1:20" ht="11.85" customHeight="1" x14ac:dyDescent="0.2">
      <c r="A1294" s="3" t="s">
        <v>687</v>
      </c>
      <c r="C1294" s="14">
        <v>0</v>
      </c>
      <c r="D1294" s="2"/>
      <c r="E1294" s="14">
        <v>0</v>
      </c>
      <c r="F1294" s="2"/>
      <c r="G1294" s="14">
        <v>0</v>
      </c>
      <c r="H1294" s="2"/>
      <c r="I1294" s="14">
        <v>0</v>
      </c>
      <c r="J1294" s="2"/>
      <c r="K1294" s="15">
        <v>0</v>
      </c>
      <c r="L1294" s="2"/>
      <c r="M1294" s="15">
        <v>0</v>
      </c>
      <c r="N1294" s="2"/>
      <c r="O1294" s="15">
        <v>0</v>
      </c>
      <c r="P1294" s="2"/>
      <c r="Q1294" s="15">
        <f>M1294+O1294</f>
        <v>0</v>
      </c>
    </row>
    <row r="1295" spans="1:20" ht="11.85" customHeight="1" x14ac:dyDescent="0.2">
      <c r="A1295" s="3" t="s">
        <v>325</v>
      </c>
      <c r="C1295" s="2">
        <f>SUM(C1293:C1294)</f>
        <v>0</v>
      </c>
      <c r="D1295" s="2"/>
      <c r="E1295" s="2">
        <f>SUM(E1293:E1294)</f>
        <v>0</v>
      </c>
      <c r="F1295" s="2"/>
      <c r="G1295" s="2">
        <f>SUM(G1293:G1294)</f>
        <v>0</v>
      </c>
      <c r="H1295" s="2"/>
      <c r="I1295" s="2">
        <f>SUM(I1293:I1294)</f>
        <v>0</v>
      </c>
      <c r="J1295" s="2"/>
      <c r="K1295" s="4">
        <f>SUM(K1293:K1294)</f>
        <v>0</v>
      </c>
      <c r="L1295" s="2"/>
      <c r="M1295" s="4">
        <f>SUM(M1293:M1294)</f>
        <v>0</v>
      </c>
      <c r="N1295" s="2"/>
      <c r="O1295" s="4">
        <f>SUM(O1293:O1294)</f>
        <v>0</v>
      </c>
      <c r="P1295" s="2"/>
      <c r="Q1295" s="4">
        <f>SUM(Q1293:Q1294)</f>
        <v>0</v>
      </c>
    </row>
    <row r="1296" spans="1:20" ht="11.85" customHeight="1" x14ac:dyDescent="0.2">
      <c r="D1296" s="2"/>
      <c r="F1296" s="2"/>
      <c r="H1296" s="2"/>
      <c r="J1296" s="2"/>
      <c r="L1296" s="2"/>
      <c r="N1296" s="2"/>
      <c r="P1296" s="2"/>
    </row>
    <row r="1297" spans="1:20" ht="11.85" customHeight="1" x14ac:dyDescent="0.2">
      <c r="A1297" s="3" t="s">
        <v>688</v>
      </c>
      <c r="C1297" s="2">
        <f>C1273+C1280+C1291+C1295</f>
        <v>230462.62000000002</v>
      </c>
      <c r="D1297" s="2"/>
      <c r="E1297" s="2">
        <f>E1273+E1280+E1291+E1295</f>
        <v>158728.5</v>
      </c>
      <c r="F1297" s="2"/>
      <c r="G1297" s="2">
        <f>G1273+G1280+G1291+G1295</f>
        <v>0</v>
      </c>
      <c r="H1297" s="2"/>
      <c r="I1297" s="2">
        <f>I1273+I1280+I1291+I1295</f>
        <v>0</v>
      </c>
      <c r="J1297" s="2"/>
      <c r="K1297" s="4">
        <f>K1273+K1280+K1291+K1295</f>
        <v>0</v>
      </c>
      <c r="L1297" s="2"/>
      <c r="M1297" s="4">
        <f>M1273+M1280+M1291+M1295</f>
        <v>0</v>
      </c>
      <c r="N1297" s="2"/>
      <c r="O1297" s="4">
        <f>O1273+O1280+O1291+O1295</f>
        <v>0</v>
      </c>
      <c r="P1297" s="2"/>
      <c r="Q1297" s="4">
        <f>Q1273+Q1280+Q1291+Q1295</f>
        <v>0</v>
      </c>
      <c r="R1297" s="30"/>
      <c r="T1297" s="13"/>
    </row>
    <row r="1298" spans="1:20" ht="11.85" customHeight="1" x14ac:dyDescent="0.2"/>
    <row r="1299" spans="1:20" ht="11.85" customHeight="1" x14ac:dyDescent="0.2"/>
    <row r="1300" spans="1:20" ht="11.85" customHeight="1" x14ac:dyDescent="0.2"/>
    <row r="1301" spans="1:20" ht="11.85" customHeight="1" x14ac:dyDescent="0.2"/>
    <row r="1302" spans="1:20" ht="11.85" customHeight="1" x14ac:dyDescent="0.2"/>
    <row r="1303" spans="1:20" ht="11.85" customHeight="1" x14ac:dyDescent="0.2"/>
    <row r="1304" spans="1:20" ht="11.85" customHeight="1" x14ac:dyDescent="0.2"/>
    <row r="1305" spans="1:20" ht="11.85" customHeight="1" x14ac:dyDescent="0.2"/>
    <row r="1306" spans="1:20" ht="11.85" customHeight="1" x14ac:dyDescent="0.2"/>
    <row r="1307" spans="1:20" ht="11.85" customHeight="1" x14ac:dyDescent="0.2"/>
    <row r="1308" spans="1:20" ht="11.85" customHeight="1" x14ac:dyDescent="0.2"/>
    <row r="1309" spans="1:20" ht="11.85" customHeight="1" x14ac:dyDescent="0.2"/>
    <row r="1310" spans="1:20" ht="11.85" customHeight="1" x14ac:dyDescent="0.2"/>
    <row r="1311" spans="1:20" ht="11.85" customHeight="1" x14ac:dyDescent="0.2"/>
    <row r="1312" spans="1:20" ht="11.85" customHeight="1" x14ac:dyDescent="0.2"/>
    <row r="1313" spans="1:17" ht="11.85" customHeight="1" x14ac:dyDescent="0.2"/>
    <row r="1314" spans="1:17" ht="11.85" customHeight="1" x14ac:dyDescent="0.2"/>
    <row r="1315" spans="1:17" ht="11.85" customHeight="1" x14ac:dyDescent="0.2"/>
    <row r="1316" spans="1:17" ht="11.85" customHeight="1" x14ac:dyDescent="0.2"/>
    <row r="1317" spans="1:17" ht="11.85" customHeight="1" x14ac:dyDescent="0.2"/>
    <row r="1318" spans="1:17" ht="11.85" customHeight="1" x14ac:dyDescent="0.2"/>
    <row r="1319" spans="1:17" ht="11.85" customHeight="1" x14ac:dyDescent="0.2">
      <c r="A1319" s="1"/>
      <c r="B1319" s="1"/>
      <c r="E1319" s="2" t="str">
        <f>$E$1</f>
        <v>CITY OF BRADY</v>
      </c>
    </row>
    <row r="1320" spans="1:17" ht="11.85" customHeight="1" x14ac:dyDescent="0.2">
      <c r="E1320" s="2" t="str">
        <f>$E$2</f>
        <v>BUDGET REPORT</v>
      </c>
    </row>
    <row r="1321" spans="1:17" ht="11.85" customHeight="1" x14ac:dyDescent="0.2">
      <c r="E1321" s="2" t="str">
        <f>$E$3</f>
        <v>FISCAL YEAR 2022 - 2023</v>
      </c>
    </row>
    <row r="1322" spans="1:17" ht="11.85" customHeight="1" x14ac:dyDescent="0.2">
      <c r="A1322" s="3" t="s">
        <v>3</v>
      </c>
    </row>
    <row r="1323" spans="1:17" ht="11.85" customHeight="1" x14ac:dyDescent="0.2">
      <c r="A1323" s="3" t="s">
        <v>689</v>
      </c>
    </row>
    <row r="1324" spans="1:17" ht="11.85" customHeight="1" x14ac:dyDescent="0.2">
      <c r="I1324" s="49" t="str">
        <f>$I$6</f>
        <v>(----- 2021-2022 ------)</v>
      </c>
      <c r="J1324" s="49"/>
      <c r="K1324" s="49"/>
      <c r="L1324" s="6"/>
      <c r="M1324" s="49" t="str">
        <f>$M$6</f>
        <v>2022-2023</v>
      </c>
      <c r="N1324" s="49"/>
      <c r="O1324" s="49"/>
      <c r="P1324" s="49"/>
      <c r="Q1324" s="49"/>
    </row>
    <row r="1325" spans="1:17" ht="11.85" customHeight="1" x14ac:dyDescent="0.2">
      <c r="C1325" s="7" t="str">
        <f>$C$7</f>
        <v>2018-2019</v>
      </c>
      <c r="D1325" s="6"/>
      <c r="E1325" s="7" t="str">
        <f>$E$7</f>
        <v>2019-2020</v>
      </c>
      <c r="F1325" s="6"/>
      <c r="G1325" s="7" t="str">
        <f>$G$7</f>
        <v>2020-2021</v>
      </c>
      <c r="H1325" s="6"/>
      <c r="I1325" s="7" t="s">
        <v>9</v>
      </c>
      <c r="J1325" s="6"/>
      <c r="K1325" s="8" t="str">
        <f>+$K$7</f>
        <v>PROJECTED</v>
      </c>
      <c r="L1325" s="6"/>
      <c r="M1325" s="8" t="str">
        <f>$M$7</f>
        <v>2022-2023</v>
      </c>
      <c r="N1325" s="6"/>
      <c r="O1325" s="8" t="str">
        <f>$O$7</f>
        <v>2022-2023</v>
      </c>
      <c r="P1325" s="6"/>
      <c r="Q1325" s="8" t="str">
        <f>$Q$7</f>
        <v xml:space="preserve">APPROVED </v>
      </c>
    </row>
    <row r="1326" spans="1:17" ht="11.85" customHeight="1" x14ac:dyDescent="0.2">
      <c r="A1326" s="9" t="s">
        <v>268</v>
      </c>
      <c r="C1326" s="10" t="s">
        <v>12</v>
      </c>
      <c r="D1326" s="6"/>
      <c r="E1326" s="10" t="s">
        <v>12</v>
      </c>
      <c r="F1326" s="6"/>
      <c r="G1326" s="10" t="s">
        <v>12</v>
      </c>
      <c r="H1326" s="6"/>
      <c r="I1326" s="10" t="s">
        <v>13</v>
      </c>
      <c r="J1326" s="6"/>
      <c r="K1326" s="11" t="s">
        <v>13</v>
      </c>
      <c r="L1326" s="6"/>
      <c r="M1326" s="11" t="str">
        <f>$M$8</f>
        <v>BASE</v>
      </c>
      <c r="N1326" s="6"/>
      <c r="O1326" s="11" t="str">
        <f>$O$8</f>
        <v>SUPPLEMENTAL</v>
      </c>
      <c r="P1326" s="6"/>
      <c r="Q1326" s="11" t="str">
        <f>$Q$8</f>
        <v>BUDGET</v>
      </c>
    </row>
    <row r="1327" spans="1:17" ht="11.85" customHeight="1" x14ac:dyDescent="0.2"/>
    <row r="1328" spans="1:17" ht="11.85" customHeight="1" x14ac:dyDescent="0.2">
      <c r="A1328" s="12" t="s">
        <v>269</v>
      </c>
    </row>
    <row r="1329" spans="1:21" ht="11.85" customHeight="1" x14ac:dyDescent="0.2">
      <c r="A1329" s="3" t="s">
        <v>690</v>
      </c>
      <c r="C1329" s="2">
        <v>71365.84</v>
      </c>
      <c r="D1329" s="2"/>
      <c r="E1329" s="2">
        <v>46445.279999999999</v>
      </c>
      <c r="F1329" s="2"/>
      <c r="G1329" s="2">
        <v>85342.399999999994</v>
      </c>
      <c r="H1329" s="2"/>
      <c r="I1329" s="2">
        <v>88995</v>
      </c>
      <c r="J1329" s="2"/>
      <c r="K1329" s="2">
        <v>245</v>
      </c>
      <c r="L1329" s="2"/>
      <c r="M1329" s="4">
        <v>0</v>
      </c>
      <c r="N1329" s="2"/>
      <c r="O1329" s="4">
        <v>0</v>
      </c>
      <c r="P1329" s="2"/>
      <c r="Q1329" s="4">
        <f>M1329+O1329</f>
        <v>0</v>
      </c>
      <c r="T1329" s="13"/>
    </row>
    <row r="1330" spans="1:21" ht="11.85" customHeight="1" x14ac:dyDescent="0.2">
      <c r="A1330" s="3" t="s">
        <v>691</v>
      </c>
      <c r="C1330" s="2">
        <v>305.17</v>
      </c>
      <c r="D1330" s="2"/>
      <c r="E1330" s="2">
        <v>0</v>
      </c>
      <c r="F1330" s="2"/>
      <c r="G1330" s="2">
        <v>0</v>
      </c>
      <c r="H1330" s="2"/>
      <c r="I1330" s="2">
        <v>0</v>
      </c>
      <c r="J1330" s="2"/>
      <c r="K1330" s="2">
        <v>0</v>
      </c>
      <c r="L1330" s="2"/>
      <c r="M1330" s="4">
        <v>0</v>
      </c>
      <c r="N1330" s="2"/>
      <c r="O1330" s="4">
        <v>0</v>
      </c>
      <c r="P1330" s="2"/>
      <c r="Q1330" s="4">
        <f t="shared" ref="Q1330:Q1336" si="46">M1330+O1330</f>
        <v>0</v>
      </c>
      <c r="T1330" s="13"/>
    </row>
    <row r="1331" spans="1:21" ht="11.85" customHeight="1" x14ac:dyDescent="0.2">
      <c r="A1331" s="3" t="s">
        <v>692</v>
      </c>
      <c r="C1331" s="2">
        <v>2610</v>
      </c>
      <c r="D1331" s="2"/>
      <c r="E1331" s="2">
        <v>2000</v>
      </c>
      <c r="F1331" s="2"/>
      <c r="G1331" s="2">
        <v>3000</v>
      </c>
      <c r="H1331" s="2"/>
      <c r="I1331" s="2">
        <v>3000</v>
      </c>
      <c r="J1331" s="2"/>
      <c r="K1331" s="2">
        <v>0</v>
      </c>
      <c r="L1331" s="2"/>
      <c r="M1331" s="4">
        <v>0</v>
      </c>
      <c r="N1331" s="2"/>
      <c r="O1331" s="4">
        <v>0</v>
      </c>
      <c r="P1331" s="2"/>
      <c r="Q1331" s="4">
        <f>M1331+O1331</f>
        <v>0</v>
      </c>
      <c r="T1331" s="13"/>
    </row>
    <row r="1332" spans="1:21" ht="11.85" customHeight="1" x14ac:dyDescent="0.2">
      <c r="A1332" s="3" t="s">
        <v>693</v>
      </c>
      <c r="C1332" s="2">
        <v>12417.86</v>
      </c>
      <c r="D1332" s="2"/>
      <c r="E1332" s="2">
        <v>5478.67</v>
      </c>
      <c r="F1332" s="2"/>
      <c r="G1332" s="2">
        <v>11841.84</v>
      </c>
      <c r="H1332" s="2"/>
      <c r="I1332" s="2">
        <v>11832</v>
      </c>
      <c r="J1332" s="2"/>
      <c r="K1332" s="2">
        <v>832</v>
      </c>
      <c r="L1332" s="2"/>
      <c r="M1332" s="4">
        <v>0</v>
      </c>
      <c r="N1332" s="2"/>
      <c r="O1332" s="4">
        <v>0</v>
      </c>
      <c r="P1332" s="2"/>
      <c r="Q1332" s="4">
        <f t="shared" si="46"/>
        <v>0</v>
      </c>
      <c r="T1332" s="13"/>
    </row>
    <row r="1333" spans="1:21" ht="11.85" customHeight="1" x14ac:dyDescent="0.2">
      <c r="A1333" s="3" t="s">
        <v>694</v>
      </c>
      <c r="C1333" s="2">
        <v>7929.45</v>
      </c>
      <c r="D1333" s="2"/>
      <c r="E1333" s="2">
        <v>4928.47</v>
      </c>
      <c r="F1333" s="2"/>
      <c r="G1333" s="2">
        <v>8845.0499999999993</v>
      </c>
      <c r="H1333" s="2"/>
      <c r="I1333" s="2">
        <v>8564</v>
      </c>
      <c r="J1333" s="2"/>
      <c r="K1333" s="2">
        <v>564</v>
      </c>
      <c r="L1333" s="2"/>
      <c r="M1333" s="4">
        <v>0</v>
      </c>
      <c r="N1333" s="2"/>
      <c r="O1333" s="4">
        <v>0</v>
      </c>
      <c r="P1333" s="2"/>
      <c r="Q1333" s="4">
        <f t="shared" si="46"/>
        <v>0</v>
      </c>
      <c r="T1333" s="13"/>
    </row>
    <row r="1334" spans="1:21" ht="11.85" customHeight="1" x14ac:dyDescent="0.2">
      <c r="A1334" s="3" t="s">
        <v>695</v>
      </c>
      <c r="C1334" s="2">
        <v>181.98</v>
      </c>
      <c r="D1334" s="2"/>
      <c r="E1334" s="2">
        <v>115.14</v>
      </c>
      <c r="F1334" s="2"/>
      <c r="G1334" s="2">
        <v>209.57</v>
      </c>
      <c r="H1334" s="2"/>
      <c r="I1334" s="2">
        <v>214</v>
      </c>
      <c r="J1334" s="2"/>
      <c r="K1334" s="2">
        <v>214</v>
      </c>
      <c r="L1334" s="2"/>
      <c r="M1334" s="4">
        <v>0</v>
      </c>
      <c r="N1334" s="2"/>
      <c r="O1334" s="4">
        <v>0</v>
      </c>
      <c r="P1334" s="2"/>
      <c r="Q1334" s="4">
        <f t="shared" si="46"/>
        <v>0</v>
      </c>
      <c r="T1334" s="13"/>
    </row>
    <row r="1335" spans="1:21" ht="11.85" customHeight="1" x14ac:dyDescent="0.2">
      <c r="A1335" s="3" t="s">
        <v>696</v>
      </c>
      <c r="C1335" s="2">
        <v>179.67</v>
      </c>
      <c r="D1335" s="2"/>
      <c r="E1335" s="2">
        <v>144</v>
      </c>
      <c r="F1335" s="2"/>
      <c r="G1335" s="2">
        <v>252</v>
      </c>
      <c r="H1335" s="2"/>
      <c r="I1335" s="2">
        <v>144</v>
      </c>
      <c r="J1335" s="2"/>
      <c r="K1335" s="2">
        <v>144</v>
      </c>
      <c r="L1335" s="2"/>
      <c r="M1335" s="4">
        <v>0</v>
      </c>
      <c r="N1335" s="2"/>
      <c r="O1335" s="4">
        <v>0</v>
      </c>
      <c r="P1335" s="2"/>
      <c r="Q1335" s="4">
        <f t="shared" si="46"/>
        <v>0</v>
      </c>
      <c r="T1335" s="13"/>
    </row>
    <row r="1336" spans="1:21" ht="11.85" customHeight="1" x14ac:dyDescent="0.2">
      <c r="A1336" s="3" t="s">
        <v>697</v>
      </c>
      <c r="C1336" s="14">
        <v>5638.39</v>
      </c>
      <c r="D1336" s="2"/>
      <c r="E1336" s="14">
        <v>3736.65</v>
      </c>
      <c r="F1336" s="2"/>
      <c r="G1336" s="14">
        <v>6549.86</v>
      </c>
      <c r="H1336" s="2"/>
      <c r="I1336" s="14">
        <v>6942</v>
      </c>
      <c r="J1336" s="2"/>
      <c r="K1336" s="14">
        <v>942</v>
      </c>
      <c r="L1336" s="2"/>
      <c r="M1336" s="15">
        <v>0</v>
      </c>
      <c r="N1336" s="2"/>
      <c r="O1336" s="15">
        <v>0</v>
      </c>
      <c r="P1336" s="2"/>
      <c r="Q1336" s="15">
        <f t="shared" si="46"/>
        <v>0</v>
      </c>
      <c r="T1336" s="13"/>
    </row>
    <row r="1337" spans="1:21" ht="11.85" customHeight="1" x14ac:dyDescent="0.2">
      <c r="A1337" s="3" t="s">
        <v>280</v>
      </c>
      <c r="C1337" s="2">
        <f>SUM(C1329:C1336)</f>
        <v>100628.35999999999</v>
      </c>
      <c r="D1337" s="2"/>
      <c r="E1337" s="2">
        <f>SUM(E1329:E1336)</f>
        <v>62848.21</v>
      </c>
      <c r="F1337" s="2"/>
      <c r="G1337" s="2">
        <f>SUM(G1329:G1336)</f>
        <v>116040.72</v>
      </c>
      <c r="H1337" s="2"/>
      <c r="I1337" s="2">
        <f>SUM(I1329:I1336)</f>
        <v>119691</v>
      </c>
      <c r="J1337" s="2"/>
      <c r="K1337" s="4">
        <f>SUM(K1329:K1336)</f>
        <v>2941</v>
      </c>
      <c r="L1337" s="2"/>
      <c r="M1337" s="4">
        <f>SUM(M1329:M1336)</f>
        <v>0</v>
      </c>
      <c r="N1337" s="2"/>
      <c r="O1337" s="4">
        <f>SUM(O1329:O1336)</f>
        <v>0</v>
      </c>
      <c r="P1337" s="2"/>
      <c r="Q1337" s="4">
        <f>SUM(Q1329:Q1336)</f>
        <v>0</v>
      </c>
      <c r="R1337" s="2"/>
      <c r="U1337" s="2"/>
    </row>
    <row r="1338" spans="1:21" ht="11.85" customHeight="1" x14ac:dyDescent="0.2">
      <c r="D1338" s="2"/>
      <c r="F1338" s="2"/>
      <c r="H1338" s="2"/>
      <c r="J1338" s="2"/>
      <c r="L1338" s="2"/>
      <c r="N1338" s="2"/>
      <c r="P1338" s="2"/>
    </row>
    <row r="1339" spans="1:21" ht="11.85" customHeight="1" x14ac:dyDescent="0.2">
      <c r="A1339" s="12" t="s">
        <v>281</v>
      </c>
      <c r="D1339" s="2"/>
      <c r="F1339" s="2"/>
      <c r="H1339" s="2"/>
      <c r="J1339" s="2"/>
      <c r="L1339" s="2"/>
      <c r="N1339" s="2"/>
      <c r="P1339" s="2"/>
    </row>
    <row r="1340" spans="1:21" ht="11.85" customHeight="1" x14ac:dyDescent="0.2">
      <c r="A1340" s="3" t="s">
        <v>698</v>
      </c>
      <c r="C1340" s="2">
        <v>0</v>
      </c>
      <c r="D1340" s="2"/>
      <c r="E1340" s="2">
        <v>0</v>
      </c>
      <c r="F1340" s="2"/>
      <c r="G1340" s="2">
        <v>0</v>
      </c>
      <c r="H1340" s="2"/>
      <c r="I1340" s="2">
        <v>0</v>
      </c>
      <c r="J1340" s="2"/>
      <c r="K1340" s="4">
        <v>0</v>
      </c>
      <c r="L1340" s="2"/>
      <c r="M1340" s="4">
        <v>0</v>
      </c>
      <c r="N1340" s="2"/>
      <c r="O1340" s="4">
        <v>0</v>
      </c>
      <c r="P1340" s="2"/>
      <c r="Q1340" s="4">
        <f>M1340+O1340</f>
        <v>0</v>
      </c>
    </row>
    <row r="1341" spans="1:21" ht="11.85" customHeight="1" x14ac:dyDescent="0.2">
      <c r="A1341" s="3" t="s">
        <v>699</v>
      </c>
      <c r="C1341" s="2">
        <v>0</v>
      </c>
      <c r="D1341" s="2"/>
      <c r="E1341" s="2">
        <v>0</v>
      </c>
      <c r="F1341" s="2"/>
      <c r="G1341" s="2">
        <v>0</v>
      </c>
      <c r="H1341" s="2"/>
      <c r="I1341" s="2">
        <v>300</v>
      </c>
      <c r="J1341" s="2"/>
      <c r="K1341" s="4">
        <v>300</v>
      </c>
      <c r="L1341" s="2"/>
      <c r="M1341" s="4">
        <v>0</v>
      </c>
      <c r="N1341" s="2"/>
      <c r="O1341" s="4">
        <v>0</v>
      </c>
      <c r="P1341" s="2"/>
      <c r="Q1341" s="4">
        <f>M1341+O1341</f>
        <v>0</v>
      </c>
    </row>
    <row r="1342" spans="1:21" ht="11.85" customHeight="1" x14ac:dyDescent="0.2">
      <c r="A1342" s="3" t="s">
        <v>700</v>
      </c>
      <c r="C1342" s="2">
        <v>0</v>
      </c>
      <c r="D1342" s="2"/>
      <c r="E1342" s="2">
        <v>0</v>
      </c>
      <c r="F1342" s="2"/>
      <c r="G1342" s="2">
        <v>115.45</v>
      </c>
      <c r="H1342" s="2"/>
      <c r="I1342" s="2">
        <v>0</v>
      </c>
      <c r="J1342" s="2"/>
      <c r="K1342" s="4">
        <v>0</v>
      </c>
      <c r="L1342" s="2"/>
      <c r="M1342" s="4">
        <v>0</v>
      </c>
      <c r="N1342" s="2"/>
      <c r="O1342" s="4">
        <v>0</v>
      </c>
      <c r="P1342" s="2"/>
      <c r="Q1342" s="4">
        <f>M1342+O1342</f>
        <v>0</v>
      </c>
      <c r="T1342" s="13"/>
    </row>
    <row r="1343" spans="1:21" ht="11.85" customHeight="1" x14ac:dyDescent="0.2">
      <c r="A1343" s="3" t="s">
        <v>701</v>
      </c>
      <c r="C1343" s="14">
        <v>1191.4100000000001</v>
      </c>
      <c r="D1343" s="2"/>
      <c r="E1343" s="14">
        <v>0</v>
      </c>
      <c r="F1343" s="2"/>
      <c r="G1343" s="14">
        <v>0</v>
      </c>
      <c r="H1343" s="2"/>
      <c r="I1343" s="14">
        <v>0</v>
      </c>
      <c r="J1343" s="2"/>
      <c r="K1343" s="15">
        <v>0</v>
      </c>
      <c r="L1343" s="2"/>
      <c r="M1343" s="15">
        <v>0</v>
      </c>
      <c r="N1343" s="2"/>
      <c r="O1343" s="15">
        <v>0</v>
      </c>
      <c r="P1343" s="2"/>
      <c r="Q1343" s="15">
        <f>M1343+O1343</f>
        <v>0</v>
      </c>
      <c r="T1343" s="13"/>
    </row>
    <row r="1344" spans="1:21" ht="11.85" customHeight="1" x14ac:dyDescent="0.2">
      <c r="A1344" s="3" t="s">
        <v>299</v>
      </c>
      <c r="C1344" s="2">
        <f>SUM(C1340:C1343)</f>
        <v>1191.4100000000001</v>
      </c>
      <c r="D1344" s="2"/>
      <c r="E1344" s="2">
        <f>SUM(E1340:E1343)</f>
        <v>0</v>
      </c>
      <c r="F1344" s="2"/>
      <c r="G1344" s="2">
        <f>SUM(G1340:G1343)</f>
        <v>115.45</v>
      </c>
      <c r="H1344" s="2"/>
      <c r="I1344" s="2">
        <f>SUM(I1340:I1343)</f>
        <v>300</v>
      </c>
      <c r="J1344" s="2"/>
      <c r="K1344" s="4">
        <f>SUM(K1340:K1343)</f>
        <v>300</v>
      </c>
      <c r="L1344" s="2"/>
      <c r="M1344" s="4">
        <f>SUM(M1340:M1343)</f>
        <v>0</v>
      </c>
      <c r="N1344" s="2"/>
      <c r="O1344" s="4">
        <f>SUM(O1340:O1343)</f>
        <v>0</v>
      </c>
      <c r="P1344" s="2"/>
      <c r="Q1344" s="4">
        <f>SUM(Q1340:Q1343)</f>
        <v>0</v>
      </c>
    </row>
    <row r="1345" spans="1:20" ht="11.85" customHeight="1" x14ac:dyDescent="0.2">
      <c r="D1345" s="2"/>
      <c r="F1345" s="2"/>
      <c r="H1345" s="2"/>
      <c r="J1345" s="2"/>
      <c r="L1345" s="2"/>
      <c r="N1345" s="2"/>
      <c r="P1345" s="2"/>
    </row>
    <row r="1346" spans="1:20" ht="11.85" customHeight="1" x14ac:dyDescent="0.2">
      <c r="A1346" s="12" t="s">
        <v>300</v>
      </c>
      <c r="D1346" s="2"/>
      <c r="F1346" s="2"/>
      <c r="H1346" s="2"/>
      <c r="J1346" s="2"/>
      <c r="L1346" s="2"/>
      <c r="N1346" s="2"/>
      <c r="P1346" s="2"/>
    </row>
    <row r="1347" spans="1:20" ht="11.85" customHeight="1" x14ac:dyDescent="0.2">
      <c r="A1347" s="3" t="s">
        <v>702</v>
      </c>
      <c r="C1347" s="2">
        <v>160.44999999999999</v>
      </c>
      <c r="D1347" s="2"/>
      <c r="E1347" s="2">
        <v>47.4</v>
      </c>
      <c r="F1347" s="2"/>
      <c r="G1347" s="2">
        <v>15</v>
      </c>
      <c r="H1347" s="2"/>
      <c r="I1347" s="2">
        <v>100</v>
      </c>
      <c r="J1347" s="2"/>
      <c r="K1347" s="2">
        <v>100</v>
      </c>
      <c r="L1347" s="2"/>
      <c r="M1347" s="4">
        <v>0</v>
      </c>
      <c r="N1347" s="2"/>
      <c r="O1347" s="4">
        <v>0</v>
      </c>
      <c r="P1347" s="2"/>
      <c r="Q1347" s="4">
        <f t="shared" ref="Q1347:Q1352" si="47">M1347+O1347</f>
        <v>0</v>
      </c>
      <c r="T1347" s="13"/>
    </row>
    <row r="1348" spans="1:20" ht="11.85" customHeight="1" x14ac:dyDescent="0.2">
      <c r="A1348" s="3" t="s">
        <v>703</v>
      </c>
      <c r="C1348" s="2">
        <v>0</v>
      </c>
      <c r="D1348" s="2"/>
      <c r="E1348" s="2">
        <v>4865</v>
      </c>
      <c r="F1348" s="2"/>
      <c r="G1348" s="2">
        <v>400</v>
      </c>
      <c r="H1348" s="2"/>
      <c r="I1348" s="2">
        <v>1000</v>
      </c>
      <c r="J1348" s="2"/>
      <c r="K1348" s="2">
        <v>250</v>
      </c>
      <c r="L1348" s="2"/>
      <c r="M1348" s="4">
        <v>0</v>
      </c>
      <c r="N1348" s="2"/>
      <c r="O1348" s="4">
        <v>0</v>
      </c>
      <c r="P1348" s="2"/>
      <c r="Q1348" s="4">
        <f t="shared" si="47"/>
        <v>0</v>
      </c>
      <c r="T1348" s="13"/>
    </row>
    <row r="1349" spans="1:20" ht="11.85" customHeight="1" x14ac:dyDescent="0.2">
      <c r="A1349" s="3" t="s">
        <v>704</v>
      </c>
      <c r="C1349" s="2">
        <v>267.54000000000002</v>
      </c>
      <c r="D1349" s="2"/>
      <c r="E1349" s="2">
        <v>562.98</v>
      </c>
      <c r="F1349" s="2"/>
      <c r="G1349" s="2">
        <v>152.99</v>
      </c>
      <c r="H1349" s="2"/>
      <c r="I1349" s="2">
        <v>300</v>
      </c>
      <c r="J1349" s="2"/>
      <c r="K1349" s="2">
        <v>300</v>
      </c>
      <c r="L1349" s="2"/>
      <c r="M1349" s="4">
        <v>0</v>
      </c>
      <c r="N1349" s="2"/>
      <c r="O1349" s="4">
        <v>0</v>
      </c>
      <c r="P1349" s="2"/>
      <c r="Q1349" s="4">
        <f t="shared" si="47"/>
        <v>0</v>
      </c>
      <c r="T1349" s="13"/>
    </row>
    <row r="1350" spans="1:20" ht="11.85" customHeight="1" x14ac:dyDescent="0.2">
      <c r="A1350" s="3" t="s">
        <v>705</v>
      </c>
      <c r="C1350" s="2">
        <v>296.5</v>
      </c>
      <c r="D1350" s="2"/>
      <c r="E1350" s="2">
        <v>0</v>
      </c>
      <c r="F1350" s="2"/>
      <c r="G1350" s="2">
        <v>0</v>
      </c>
      <c r="H1350" s="2"/>
      <c r="I1350" s="2">
        <v>300</v>
      </c>
      <c r="J1350" s="2"/>
      <c r="K1350" s="2">
        <v>300</v>
      </c>
      <c r="L1350" s="2"/>
      <c r="M1350" s="4">
        <v>0</v>
      </c>
      <c r="N1350" s="2"/>
      <c r="O1350" s="4">
        <v>0</v>
      </c>
      <c r="P1350" s="2"/>
      <c r="Q1350" s="4">
        <f t="shared" si="47"/>
        <v>0</v>
      </c>
      <c r="T1350" s="13"/>
    </row>
    <row r="1351" spans="1:20" ht="11.85" customHeight="1" x14ac:dyDescent="0.2">
      <c r="A1351" s="3" t="s">
        <v>706</v>
      </c>
      <c r="C1351" s="2">
        <v>500</v>
      </c>
      <c r="D1351" s="2"/>
      <c r="E1351" s="2">
        <v>613.36</v>
      </c>
      <c r="F1351" s="2"/>
      <c r="G1351" s="2">
        <v>1014.72</v>
      </c>
      <c r="H1351" s="2"/>
      <c r="I1351" s="2">
        <v>1050</v>
      </c>
      <c r="J1351" s="2"/>
      <c r="K1351" s="2">
        <v>1050</v>
      </c>
      <c r="L1351" s="2"/>
      <c r="M1351" s="4">
        <v>0</v>
      </c>
      <c r="N1351" s="2"/>
      <c r="O1351" s="4">
        <v>0</v>
      </c>
      <c r="P1351" s="2"/>
      <c r="Q1351" s="4">
        <f t="shared" si="47"/>
        <v>0</v>
      </c>
      <c r="T1351" s="13"/>
    </row>
    <row r="1352" spans="1:20" ht="11.85" customHeight="1" x14ac:dyDescent="0.2">
      <c r="A1352" s="3" t="s">
        <v>707</v>
      </c>
      <c r="C1352" s="14">
        <v>224.24</v>
      </c>
      <c r="D1352" s="2"/>
      <c r="E1352" s="14">
        <v>60.07</v>
      </c>
      <c r="F1352" s="2"/>
      <c r="G1352" s="14">
        <v>0</v>
      </c>
      <c r="H1352" s="2"/>
      <c r="I1352" s="14">
        <v>0</v>
      </c>
      <c r="J1352" s="2"/>
      <c r="K1352" s="14">
        <v>0</v>
      </c>
      <c r="L1352" s="2"/>
      <c r="M1352" s="15">
        <v>0</v>
      </c>
      <c r="N1352" s="2"/>
      <c r="O1352" s="15">
        <v>0</v>
      </c>
      <c r="P1352" s="2"/>
      <c r="Q1352" s="15">
        <f t="shared" si="47"/>
        <v>0</v>
      </c>
      <c r="T1352" s="13"/>
    </row>
    <row r="1353" spans="1:20" ht="11.85" customHeight="1" x14ac:dyDescent="0.2">
      <c r="A1353" s="3" t="s">
        <v>322</v>
      </c>
      <c r="C1353" s="2">
        <f>SUM(C1347:C1352)</f>
        <v>1448.73</v>
      </c>
      <c r="D1353" s="2"/>
      <c r="E1353" s="2">
        <f>SUM(E1347:E1352)</f>
        <v>6148.8099999999986</v>
      </c>
      <c r="F1353" s="2"/>
      <c r="G1353" s="2">
        <f>SUM(G1347:G1352)</f>
        <v>1582.71</v>
      </c>
      <c r="H1353" s="2"/>
      <c r="I1353" s="2">
        <f>SUM(I1347:I1352)</f>
        <v>2750</v>
      </c>
      <c r="J1353" s="2"/>
      <c r="K1353" s="4">
        <f>SUM(K1347:K1352)</f>
        <v>2000</v>
      </c>
      <c r="L1353" s="2"/>
      <c r="M1353" s="4">
        <f>SUM(M1347:M1352)</f>
        <v>0</v>
      </c>
      <c r="N1353" s="2"/>
      <c r="O1353" s="4">
        <f>SUM(O1347:O1352)</f>
        <v>0</v>
      </c>
      <c r="P1353" s="2"/>
      <c r="Q1353" s="4">
        <f>SUM(Q1347:Q1352)</f>
        <v>0</v>
      </c>
    </row>
    <row r="1354" spans="1:20" ht="11.85" customHeight="1" x14ac:dyDescent="0.2">
      <c r="D1354" s="2"/>
      <c r="F1354" s="2"/>
      <c r="H1354" s="2"/>
      <c r="J1354" s="2"/>
      <c r="L1354" s="2"/>
      <c r="N1354" s="2"/>
      <c r="P1354" s="2"/>
    </row>
    <row r="1355" spans="1:20" ht="11.85" customHeight="1" x14ac:dyDescent="0.2">
      <c r="A1355" s="3" t="s">
        <v>708</v>
      </c>
      <c r="C1355" s="2">
        <f>C1337+C1344+C1353</f>
        <v>103268.49999999999</v>
      </c>
      <c r="D1355" s="2"/>
      <c r="E1355" s="2">
        <f>E1337+E1344+E1353</f>
        <v>68997.02</v>
      </c>
      <c r="F1355" s="2"/>
      <c r="G1355" s="2">
        <f>G1337+G1344+G1353</f>
        <v>117738.88</v>
      </c>
      <c r="H1355" s="2"/>
      <c r="I1355" s="2">
        <f>I1337+I1344+I1353</f>
        <v>122741</v>
      </c>
      <c r="J1355" s="2"/>
      <c r="K1355" s="4">
        <f>K1337+K1344+K1353</f>
        <v>5241</v>
      </c>
      <c r="L1355" s="2"/>
      <c r="M1355" s="4">
        <f>M1337+M1344+M1353</f>
        <v>0</v>
      </c>
      <c r="N1355" s="2"/>
      <c r="O1355" s="4">
        <f>O1337+O1344+O1353</f>
        <v>0</v>
      </c>
      <c r="P1355" s="2"/>
      <c r="Q1355" s="4">
        <f>Q1337+Q1344+Q1353</f>
        <v>0</v>
      </c>
      <c r="R1355" s="2"/>
      <c r="T1355" s="13"/>
    </row>
    <row r="1356" spans="1:20" ht="11.85" customHeight="1" x14ac:dyDescent="0.2"/>
    <row r="1357" spans="1:20" ht="11.85" customHeight="1" x14ac:dyDescent="0.2"/>
    <row r="1358" spans="1:20" ht="11.85" customHeight="1" x14ac:dyDescent="0.2"/>
    <row r="1359" spans="1:20" ht="11.85" customHeight="1" x14ac:dyDescent="0.2"/>
    <row r="1360" spans="1:20" ht="11.85" customHeight="1" x14ac:dyDescent="0.2"/>
    <row r="1361" ht="11.85" customHeight="1" x14ac:dyDescent="0.2"/>
    <row r="1362" ht="11.85" customHeight="1" x14ac:dyDescent="0.2"/>
    <row r="1363" ht="11.85" customHeight="1" x14ac:dyDescent="0.2"/>
    <row r="1364" ht="11.85" customHeight="1" x14ac:dyDescent="0.2"/>
    <row r="1365" ht="11.85" customHeight="1" x14ac:dyDescent="0.2"/>
    <row r="1366" ht="11.85" customHeight="1" x14ac:dyDescent="0.2"/>
    <row r="1367" ht="11.85" customHeight="1" x14ac:dyDescent="0.2"/>
    <row r="1368" ht="11.85" customHeight="1" x14ac:dyDescent="0.2"/>
    <row r="1369" ht="11.85" customHeight="1" x14ac:dyDescent="0.2"/>
    <row r="1370" ht="11.85" customHeight="1" x14ac:dyDescent="0.2"/>
    <row r="1371" ht="11.85" customHeight="1" x14ac:dyDescent="0.2"/>
    <row r="1372" ht="11.85" customHeight="1" x14ac:dyDescent="0.2"/>
    <row r="1373" ht="11.85" customHeight="1" x14ac:dyDescent="0.2"/>
    <row r="1374" ht="11.85" customHeight="1" x14ac:dyDescent="0.2"/>
    <row r="1375" ht="11.85" customHeight="1" x14ac:dyDescent="0.2"/>
    <row r="1376" ht="11.85" customHeight="1" x14ac:dyDescent="0.2"/>
    <row r="1377" spans="1:20" ht="11.85" customHeight="1" x14ac:dyDescent="0.2"/>
    <row r="1378" spans="1:20" ht="11.85" customHeight="1" x14ac:dyDescent="0.2"/>
    <row r="1379" spans="1:20" ht="11.85" customHeight="1" x14ac:dyDescent="0.2"/>
    <row r="1380" spans="1:20" ht="11.85" customHeight="1" x14ac:dyDescent="0.2"/>
    <row r="1381" spans="1:20" ht="11.85" customHeight="1" x14ac:dyDescent="0.2"/>
    <row r="1382" spans="1:20" ht="11.85" customHeight="1" x14ac:dyDescent="0.2">
      <c r="A1382" s="1"/>
      <c r="B1382" s="1"/>
      <c r="E1382" s="2" t="str">
        <f>$E$1</f>
        <v>CITY OF BRADY</v>
      </c>
    </row>
    <row r="1383" spans="1:20" ht="11.85" customHeight="1" x14ac:dyDescent="0.2">
      <c r="E1383" s="2" t="str">
        <f>$E$2</f>
        <v>BUDGET REPORT</v>
      </c>
    </row>
    <row r="1384" spans="1:20" ht="11.85" customHeight="1" x14ac:dyDescent="0.2">
      <c r="E1384" s="2" t="str">
        <f>$E$3</f>
        <v>FISCAL YEAR 2022 - 2023</v>
      </c>
    </row>
    <row r="1385" spans="1:20" ht="11.85" customHeight="1" x14ac:dyDescent="0.2">
      <c r="A1385" s="3" t="s">
        <v>3</v>
      </c>
    </row>
    <row r="1386" spans="1:20" ht="11.85" customHeight="1" x14ac:dyDescent="0.2">
      <c r="A1386" s="3" t="s">
        <v>709</v>
      </c>
    </row>
    <row r="1387" spans="1:20" ht="11.85" customHeight="1" x14ac:dyDescent="0.2">
      <c r="I1387" s="49" t="str">
        <f>$I$6</f>
        <v>(----- 2021-2022 ------)</v>
      </c>
      <c r="J1387" s="49"/>
      <c r="K1387" s="49"/>
      <c r="L1387" s="6"/>
      <c r="M1387" s="49" t="str">
        <f>$M$6</f>
        <v>2022-2023</v>
      </c>
      <c r="N1387" s="49"/>
      <c r="O1387" s="49"/>
      <c r="P1387" s="49"/>
      <c r="Q1387" s="49"/>
    </row>
    <row r="1388" spans="1:20" ht="11.85" customHeight="1" x14ac:dyDescent="0.2">
      <c r="C1388" s="7" t="str">
        <f>$C$7</f>
        <v>2018-2019</v>
      </c>
      <c r="D1388" s="6"/>
      <c r="E1388" s="7" t="str">
        <f>$E$7</f>
        <v>2019-2020</v>
      </c>
      <c r="F1388" s="6"/>
      <c r="G1388" s="7" t="str">
        <f>$G$7</f>
        <v>2020-2021</v>
      </c>
      <c r="H1388" s="6"/>
      <c r="I1388" s="7" t="s">
        <v>9</v>
      </c>
      <c r="J1388" s="6"/>
      <c r="K1388" s="8" t="str">
        <f>+$K$7</f>
        <v>PROJECTED</v>
      </c>
      <c r="L1388" s="6"/>
      <c r="M1388" s="8" t="str">
        <f>$M$7</f>
        <v>2022-2023</v>
      </c>
      <c r="N1388" s="6"/>
      <c r="O1388" s="8" t="str">
        <f>$O$7</f>
        <v>2022-2023</v>
      </c>
      <c r="P1388" s="6"/>
      <c r="Q1388" s="8" t="str">
        <f>$Q$7</f>
        <v xml:space="preserve">APPROVED </v>
      </c>
    </row>
    <row r="1389" spans="1:20" ht="11.85" customHeight="1" x14ac:dyDescent="0.2">
      <c r="A1389" s="9" t="s">
        <v>268</v>
      </c>
      <c r="C1389" s="10" t="s">
        <v>12</v>
      </c>
      <c r="D1389" s="6"/>
      <c r="E1389" s="10" t="s">
        <v>12</v>
      </c>
      <c r="F1389" s="6"/>
      <c r="G1389" s="10" t="s">
        <v>12</v>
      </c>
      <c r="H1389" s="6"/>
      <c r="I1389" s="10" t="s">
        <v>13</v>
      </c>
      <c r="J1389" s="6"/>
      <c r="K1389" s="11" t="s">
        <v>13</v>
      </c>
      <c r="L1389" s="6"/>
      <c r="M1389" s="11" t="str">
        <f>$M$8</f>
        <v>BASE</v>
      </c>
      <c r="N1389" s="6"/>
      <c r="O1389" s="11" t="str">
        <f>$O$8</f>
        <v>SUPPLEMENTAL</v>
      </c>
      <c r="P1389" s="6"/>
      <c r="Q1389" s="11" t="str">
        <f>$Q$8</f>
        <v>BUDGET</v>
      </c>
    </row>
    <row r="1390" spans="1:20" ht="11.85" customHeight="1" x14ac:dyDescent="0.2"/>
    <row r="1391" spans="1:20" ht="11.85" customHeight="1" x14ac:dyDescent="0.2">
      <c r="A1391" s="12" t="s">
        <v>269</v>
      </c>
    </row>
    <row r="1392" spans="1:20" ht="11.85" customHeight="1" x14ac:dyDescent="0.2">
      <c r="A1392" s="3" t="s">
        <v>710</v>
      </c>
      <c r="C1392" s="2">
        <v>171566.07</v>
      </c>
      <c r="D1392" s="2"/>
      <c r="E1392" s="2">
        <v>171345.45</v>
      </c>
      <c r="F1392" s="2"/>
      <c r="G1392" s="2">
        <v>177202.58</v>
      </c>
      <c r="H1392" s="2"/>
      <c r="I1392" s="2">
        <v>175765</v>
      </c>
      <c r="J1392" s="2"/>
      <c r="K1392" s="2">
        <v>175765</v>
      </c>
      <c r="L1392" s="2"/>
      <c r="M1392" s="4">
        <v>179243</v>
      </c>
      <c r="N1392" s="2"/>
      <c r="O1392" s="24">
        <v>0</v>
      </c>
      <c r="P1392" s="2"/>
      <c r="Q1392" s="4">
        <f t="shared" ref="Q1392:Q1401" si="48">M1392+O1392</f>
        <v>179243</v>
      </c>
      <c r="T1392" s="13"/>
    </row>
    <row r="1393" spans="1:21" ht="11.85" customHeight="1" x14ac:dyDescent="0.2">
      <c r="A1393" s="3" t="s">
        <v>711</v>
      </c>
      <c r="C1393" s="2">
        <v>1447.45</v>
      </c>
      <c r="D1393" s="2"/>
      <c r="E1393" s="2">
        <v>653.58000000000004</v>
      </c>
      <c r="F1393" s="2"/>
      <c r="G1393" s="2">
        <v>1419.25</v>
      </c>
      <c r="H1393" s="2"/>
      <c r="I1393" s="2">
        <v>1000</v>
      </c>
      <c r="J1393" s="2"/>
      <c r="K1393" s="2">
        <v>2000</v>
      </c>
      <c r="L1393" s="2"/>
      <c r="M1393" s="4">
        <v>2000</v>
      </c>
      <c r="N1393" s="2"/>
      <c r="O1393" s="24">
        <v>0</v>
      </c>
      <c r="P1393" s="2"/>
      <c r="Q1393" s="4">
        <f t="shared" si="48"/>
        <v>2000</v>
      </c>
      <c r="T1393" s="13"/>
    </row>
    <row r="1394" spans="1:21" ht="11.85" customHeight="1" x14ac:dyDescent="0.2">
      <c r="A1394" s="3" t="s">
        <v>712</v>
      </c>
      <c r="C1394" s="2">
        <v>0</v>
      </c>
      <c r="D1394" s="2"/>
      <c r="E1394" s="2">
        <v>0</v>
      </c>
      <c r="F1394" s="2"/>
      <c r="G1394" s="2">
        <v>0</v>
      </c>
      <c r="H1394" s="2"/>
      <c r="I1394" s="2">
        <v>0</v>
      </c>
      <c r="J1394" s="2"/>
      <c r="K1394" s="2">
        <v>0</v>
      </c>
      <c r="L1394" s="2"/>
      <c r="M1394" s="4">
        <v>0</v>
      </c>
      <c r="N1394" s="2"/>
      <c r="O1394" s="24">
        <v>0</v>
      </c>
      <c r="P1394" s="2"/>
      <c r="Q1394" s="4">
        <f t="shared" si="48"/>
        <v>0</v>
      </c>
      <c r="T1394" s="13"/>
    </row>
    <row r="1395" spans="1:21" ht="11.85" customHeight="1" x14ac:dyDescent="0.2">
      <c r="A1395" s="3" t="s">
        <v>713</v>
      </c>
      <c r="C1395" s="2">
        <v>3640</v>
      </c>
      <c r="D1395" s="2"/>
      <c r="E1395" s="2">
        <v>3640</v>
      </c>
      <c r="F1395" s="2"/>
      <c r="G1395" s="2">
        <v>3780</v>
      </c>
      <c r="H1395" s="2"/>
      <c r="I1395" s="2">
        <v>3640</v>
      </c>
      <c r="J1395" s="2"/>
      <c r="K1395" s="2">
        <v>3640</v>
      </c>
      <c r="L1395" s="2"/>
      <c r="M1395" s="4">
        <v>3640</v>
      </c>
      <c r="N1395" s="2"/>
      <c r="O1395" s="24">
        <v>7280</v>
      </c>
      <c r="P1395" s="2"/>
      <c r="Q1395" s="4">
        <f t="shared" si="48"/>
        <v>10920</v>
      </c>
      <c r="T1395" s="13"/>
    </row>
    <row r="1396" spans="1:21" ht="11.85" customHeight="1" x14ac:dyDescent="0.2">
      <c r="A1396" s="3" t="s">
        <v>714</v>
      </c>
      <c r="C1396" s="2">
        <v>225</v>
      </c>
      <c r="D1396" s="2"/>
      <c r="E1396" s="2">
        <v>150</v>
      </c>
      <c r="F1396" s="2"/>
      <c r="G1396" s="2">
        <v>300</v>
      </c>
      <c r="H1396" s="2"/>
      <c r="I1396" s="2">
        <v>300</v>
      </c>
      <c r="J1396" s="2"/>
      <c r="K1396" s="2">
        <v>300</v>
      </c>
      <c r="L1396" s="2"/>
      <c r="M1396" s="4">
        <v>300</v>
      </c>
      <c r="N1396" s="2"/>
      <c r="O1396" s="24">
        <v>0</v>
      </c>
      <c r="P1396" s="2"/>
      <c r="Q1396" s="4">
        <f t="shared" si="48"/>
        <v>300</v>
      </c>
      <c r="T1396" s="13"/>
    </row>
    <row r="1397" spans="1:21" ht="11.85" customHeight="1" x14ac:dyDescent="0.2">
      <c r="A1397" s="3" t="s">
        <v>715</v>
      </c>
      <c r="C1397" s="2">
        <v>52717.65</v>
      </c>
      <c r="D1397" s="2"/>
      <c r="E1397" s="2">
        <v>57070.91</v>
      </c>
      <c r="F1397" s="2"/>
      <c r="G1397" s="2">
        <v>54783.4</v>
      </c>
      <c r="H1397" s="2"/>
      <c r="I1397" s="2">
        <v>59160</v>
      </c>
      <c r="J1397" s="2"/>
      <c r="K1397" s="2">
        <v>59160</v>
      </c>
      <c r="L1397" s="2"/>
      <c r="M1397" s="4">
        <v>61800</v>
      </c>
      <c r="N1397" s="2"/>
      <c r="O1397" s="24">
        <v>0</v>
      </c>
      <c r="P1397" s="2"/>
      <c r="Q1397" s="4">
        <f t="shared" si="48"/>
        <v>61800</v>
      </c>
      <c r="T1397" s="13"/>
    </row>
    <row r="1398" spans="1:21" ht="11.85" customHeight="1" x14ac:dyDescent="0.2">
      <c r="A1398" s="3" t="s">
        <v>716</v>
      </c>
      <c r="C1398" s="2">
        <v>18763.3</v>
      </c>
      <c r="D1398" s="2"/>
      <c r="E1398" s="2">
        <v>18550.46</v>
      </c>
      <c r="F1398" s="2"/>
      <c r="G1398" s="2">
        <v>18236</v>
      </c>
      <c r="H1398" s="2"/>
      <c r="I1398" s="2">
        <v>17009</v>
      </c>
      <c r="J1398" s="2"/>
      <c r="K1398" s="2">
        <v>17009</v>
      </c>
      <c r="L1398" s="2"/>
      <c r="M1398" s="4">
        <v>17599</v>
      </c>
      <c r="N1398" s="2"/>
      <c r="O1398" s="24">
        <v>0</v>
      </c>
      <c r="P1398" s="2"/>
      <c r="Q1398" s="4">
        <f t="shared" si="48"/>
        <v>17599</v>
      </c>
      <c r="T1398" s="13"/>
    </row>
    <row r="1399" spans="1:21" ht="11.85" customHeight="1" x14ac:dyDescent="0.2">
      <c r="A1399" s="3" t="s">
        <v>717</v>
      </c>
      <c r="C1399" s="2">
        <v>8195.14</v>
      </c>
      <c r="D1399" s="2"/>
      <c r="E1399" s="2">
        <v>8137.5</v>
      </c>
      <c r="F1399" s="2"/>
      <c r="G1399" s="2">
        <v>10813.6</v>
      </c>
      <c r="H1399" s="2"/>
      <c r="I1399" s="2">
        <v>11901</v>
      </c>
      <c r="J1399" s="2"/>
      <c r="K1399" s="2">
        <v>11901</v>
      </c>
      <c r="L1399" s="2"/>
      <c r="M1399" s="4">
        <v>13776</v>
      </c>
      <c r="N1399" s="2"/>
      <c r="O1399" s="24">
        <v>0</v>
      </c>
      <c r="P1399" s="2"/>
      <c r="Q1399" s="4">
        <f t="shared" si="48"/>
        <v>13776</v>
      </c>
      <c r="T1399" s="13"/>
    </row>
    <row r="1400" spans="1:21" ht="11.85" customHeight="1" x14ac:dyDescent="0.2">
      <c r="A1400" s="3" t="s">
        <v>718</v>
      </c>
      <c r="C1400" s="2">
        <v>45</v>
      </c>
      <c r="D1400" s="2"/>
      <c r="E1400" s="2">
        <v>720</v>
      </c>
      <c r="F1400" s="2"/>
      <c r="G1400" s="2">
        <v>1259.99</v>
      </c>
      <c r="H1400" s="2"/>
      <c r="I1400" s="2">
        <v>720</v>
      </c>
      <c r="J1400" s="2"/>
      <c r="K1400" s="2">
        <v>720</v>
      </c>
      <c r="L1400" s="2"/>
      <c r="M1400" s="4">
        <v>585</v>
      </c>
      <c r="N1400" s="2"/>
      <c r="O1400" s="24">
        <v>0</v>
      </c>
      <c r="P1400" s="2"/>
      <c r="Q1400" s="4">
        <f t="shared" si="48"/>
        <v>585</v>
      </c>
      <c r="T1400" s="13"/>
    </row>
    <row r="1401" spans="1:21" ht="11.85" customHeight="1" x14ac:dyDescent="0.2">
      <c r="A1401" s="3" t="s">
        <v>719</v>
      </c>
      <c r="C1401" s="14">
        <v>13556.23</v>
      </c>
      <c r="D1401" s="2"/>
      <c r="E1401" s="14">
        <v>13907.09</v>
      </c>
      <c r="F1401" s="2"/>
      <c r="G1401" s="14">
        <v>13490.46</v>
      </c>
      <c r="H1401" s="2"/>
      <c r="I1401" s="14">
        <v>13788</v>
      </c>
      <c r="J1401" s="2"/>
      <c r="K1401" s="14">
        <v>13788</v>
      </c>
      <c r="L1401" s="2"/>
      <c r="M1401" s="15">
        <v>14137</v>
      </c>
      <c r="N1401" s="2"/>
      <c r="O1401" s="27">
        <v>0</v>
      </c>
      <c r="P1401" s="2"/>
      <c r="Q1401" s="15">
        <f t="shared" si="48"/>
        <v>14137</v>
      </c>
      <c r="T1401" s="13"/>
    </row>
    <row r="1402" spans="1:21" ht="11.85" customHeight="1" x14ac:dyDescent="0.2">
      <c r="A1402" s="3" t="s">
        <v>280</v>
      </c>
      <c r="C1402" s="2">
        <f>SUM(C1392:C1401)</f>
        <v>270155.83999999997</v>
      </c>
      <c r="D1402" s="2"/>
      <c r="E1402" s="2">
        <f>SUM(E1392:E1401)</f>
        <v>274174.99</v>
      </c>
      <c r="F1402" s="2"/>
      <c r="G1402" s="2">
        <f>SUM(G1392:G1401)</f>
        <v>281285.27999999997</v>
      </c>
      <c r="H1402" s="2"/>
      <c r="I1402" s="2">
        <f>SUM(I1392:I1401)</f>
        <v>283283</v>
      </c>
      <c r="J1402" s="2"/>
      <c r="K1402" s="4">
        <f>SUM(K1392:K1401)</f>
        <v>284283</v>
      </c>
      <c r="L1402" s="2"/>
      <c r="M1402" s="4">
        <f>SUM(M1392:M1401)</f>
        <v>293080</v>
      </c>
      <c r="N1402" s="2"/>
      <c r="O1402" s="24">
        <f>SUM(O1392:O1401)</f>
        <v>7280</v>
      </c>
      <c r="P1402" s="2"/>
      <c r="Q1402" s="4">
        <f>SUM(Q1392:Q1401)</f>
        <v>300360</v>
      </c>
      <c r="R1402" s="2"/>
      <c r="U1402" s="2"/>
    </row>
    <row r="1403" spans="1:21" ht="11.85" customHeight="1" x14ac:dyDescent="0.2">
      <c r="D1403" s="2"/>
      <c r="F1403" s="2"/>
      <c r="H1403" s="2"/>
      <c r="J1403" s="2"/>
      <c r="L1403" s="2"/>
      <c r="N1403" s="2"/>
      <c r="P1403" s="2"/>
    </row>
    <row r="1404" spans="1:21" ht="11.85" customHeight="1" x14ac:dyDescent="0.2">
      <c r="A1404" s="12" t="s">
        <v>281</v>
      </c>
      <c r="D1404" s="2"/>
      <c r="F1404" s="2"/>
      <c r="H1404" s="2"/>
      <c r="J1404" s="2"/>
      <c r="L1404" s="2"/>
      <c r="N1404" s="2"/>
      <c r="P1404" s="2"/>
    </row>
    <row r="1405" spans="1:21" ht="11.85" customHeight="1" x14ac:dyDescent="0.2">
      <c r="A1405" s="3" t="s">
        <v>720</v>
      </c>
      <c r="C1405" s="2">
        <v>0</v>
      </c>
      <c r="D1405" s="2"/>
      <c r="E1405" s="2">
        <v>0</v>
      </c>
      <c r="F1405" s="2"/>
      <c r="G1405" s="2">
        <v>0</v>
      </c>
      <c r="H1405" s="2"/>
      <c r="I1405" s="2">
        <v>0</v>
      </c>
      <c r="J1405" s="2"/>
      <c r="K1405" s="2">
        <v>0</v>
      </c>
      <c r="L1405" s="2"/>
      <c r="M1405" s="4">
        <v>0</v>
      </c>
      <c r="N1405" s="2"/>
      <c r="O1405" s="4">
        <v>0</v>
      </c>
      <c r="P1405" s="2"/>
      <c r="Q1405" s="4">
        <f t="shared" ref="Q1405:Q1417" si="49">M1405+O1405</f>
        <v>0</v>
      </c>
      <c r="T1405" s="13"/>
    </row>
    <row r="1406" spans="1:21" ht="11.85" customHeight="1" x14ac:dyDescent="0.2">
      <c r="A1406" s="3" t="s">
        <v>721</v>
      </c>
      <c r="C1406" s="2">
        <v>14754.27</v>
      </c>
      <c r="D1406" s="2"/>
      <c r="E1406" s="2">
        <v>17874.71</v>
      </c>
      <c r="F1406" s="2"/>
      <c r="G1406" s="2">
        <v>15207.32</v>
      </c>
      <c r="H1406" s="2"/>
      <c r="I1406" s="2">
        <v>19000</v>
      </c>
      <c r="J1406" s="2"/>
      <c r="K1406" s="2">
        <v>19000</v>
      </c>
      <c r="L1406" s="2"/>
      <c r="M1406" s="4">
        <v>19000</v>
      </c>
      <c r="N1406" s="2"/>
      <c r="O1406" s="4">
        <v>0</v>
      </c>
      <c r="P1406" s="2"/>
      <c r="Q1406" s="4">
        <f t="shared" si="49"/>
        <v>19000</v>
      </c>
      <c r="T1406" s="13"/>
    </row>
    <row r="1407" spans="1:21" ht="11.85" customHeight="1" x14ac:dyDescent="0.2">
      <c r="A1407" s="3" t="s">
        <v>722</v>
      </c>
      <c r="C1407" s="2">
        <v>0</v>
      </c>
      <c r="D1407" s="2"/>
      <c r="E1407" s="2">
        <v>0</v>
      </c>
      <c r="F1407" s="2"/>
      <c r="G1407" s="2">
        <v>0</v>
      </c>
      <c r="H1407" s="2"/>
      <c r="I1407" s="2">
        <v>0</v>
      </c>
      <c r="J1407" s="2"/>
      <c r="K1407" s="2">
        <v>0</v>
      </c>
      <c r="L1407" s="2"/>
      <c r="M1407" s="4">
        <v>0</v>
      </c>
      <c r="N1407" s="2"/>
      <c r="O1407" s="4">
        <v>0</v>
      </c>
      <c r="P1407" s="2"/>
      <c r="Q1407" s="4">
        <f t="shared" si="49"/>
        <v>0</v>
      </c>
      <c r="T1407" s="13"/>
    </row>
    <row r="1408" spans="1:21" ht="11.85" customHeight="1" x14ac:dyDescent="0.2">
      <c r="A1408" s="3" t="s">
        <v>723</v>
      </c>
      <c r="C1408" s="2">
        <v>0</v>
      </c>
      <c r="D1408" s="2"/>
      <c r="E1408" s="2">
        <v>1000</v>
      </c>
      <c r="F1408" s="2"/>
      <c r="G1408" s="2">
        <v>0</v>
      </c>
      <c r="H1408" s="2"/>
      <c r="I1408" s="2">
        <v>0</v>
      </c>
      <c r="J1408" s="2"/>
      <c r="K1408" s="2">
        <v>0</v>
      </c>
      <c r="L1408" s="2"/>
      <c r="M1408" s="4">
        <v>0</v>
      </c>
      <c r="N1408" s="2"/>
      <c r="O1408" s="4">
        <v>0</v>
      </c>
      <c r="P1408" s="2"/>
      <c r="Q1408" s="4">
        <f t="shared" si="49"/>
        <v>0</v>
      </c>
      <c r="T1408" s="13"/>
    </row>
    <row r="1409" spans="1:21" ht="11.85" hidden="1" customHeight="1" x14ac:dyDescent="0.2">
      <c r="A1409" s="3" t="s">
        <v>724</v>
      </c>
      <c r="C1409" s="2">
        <v>0</v>
      </c>
      <c r="D1409" s="2"/>
      <c r="E1409" s="2">
        <v>0</v>
      </c>
      <c r="F1409" s="2"/>
      <c r="G1409" s="2">
        <v>0</v>
      </c>
      <c r="H1409" s="2"/>
      <c r="I1409" s="2">
        <v>0</v>
      </c>
      <c r="J1409" s="2"/>
      <c r="K1409" s="2">
        <v>0</v>
      </c>
      <c r="L1409" s="2"/>
      <c r="M1409" s="4">
        <v>0</v>
      </c>
      <c r="N1409" s="2"/>
      <c r="O1409" s="4">
        <v>0</v>
      </c>
      <c r="P1409" s="2"/>
      <c r="Q1409" s="4">
        <f t="shared" si="49"/>
        <v>0</v>
      </c>
      <c r="T1409" s="13"/>
    </row>
    <row r="1410" spans="1:21" ht="11.85" hidden="1" customHeight="1" x14ac:dyDescent="0.2">
      <c r="A1410" s="3" t="s">
        <v>725</v>
      </c>
      <c r="C1410" s="2">
        <v>0</v>
      </c>
      <c r="D1410" s="2"/>
      <c r="E1410" s="2">
        <v>0</v>
      </c>
      <c r="F1410" s="2"/>
      <c r="G1410" s="2">
        <v>0</v>
      </c>
      <c r="H1410" s="2"/>
      <c r="I1410" s="2">
        <v>0</v>
      </c>
      <c r="J1410" s="2"/>
      <c r="K1410" s="2">
        <v>0</v>
      </c>
      <c r="L1410" s="2"/>
      <c r="M1410" s="4">
        <v>0</v>
      </c>
      <c r="N1410" s="2"/>
      <c r="O1410" s="4">
        <v>0</v>
      </c>
      <c r="P1410" s="2"/>
      <c r="Q1410" s="4">
        <f t="shared" si="49"/>
        <v>0</v>
      </c>
      <c r="T1410" s="13"/>
    </row>
    <row r="1411" spans="1:21" ht="11.85" customHeight="1" x14ac:dyDescent="0.2">
      <c r="A1411" s="3" t="s">
        <v>726</v>
      </c>
      <c r="C1411" s="2">
        <v>13954.05</v>
      </c>
      <c r="D1411" s="2"/>
      <c r="E1411" s="2">
        <v>14896.95</v>
      </c>
      <c r="F1411" s="2"/>
      <c r="G1411" s="2">
        <v>16757.259999999998</v>
      </c>
      <c r="H1411" s="2"/>
      <c r="I1411" s="2">
        <v>17800</v>
      </c>
      <c r="J1411" s="2"/>
      <c r="K1411" s="2">
        <v>17800</v>
      </c>
      <c r="L1411" s="2"/>
      <c r="M1411" s="4">
        <v>20500</v>
      </c>
      <c r="N1411" s="2"/>
      <c r="O1411" s="4">
        <v>0</v>
      </c>
      <c r="P1411" s="2"/>
      <c r="Q1411" s="4">
        <f t="shared" si="49"/>
        <v>20500</v>
      </c>
      <c r="T1411" s="13"/>
    </row>
    <row r="1412" spans="1:21" ht="11.85" customHeight="1" x14ac:dyDescent="0.2">
      <c r="A1412" s="3" t="s">
        <v>727</v>
      </c>
      <c r="C1412" s="2">
        <v>0</v>
      </c>
      <c r="D1412" s="2"/>
      <c r="E1412" s="2">
        <v>0</v>
      </c>
      <c r="F1412" s="2"/>
      <c r="G1412" s="2">
        <v>0</v>
      </c>
      <c r="H1412" s="2"/>
      <c r="I1412" s="2">
        <v>0</v>
      </c>
      <c r="J1412" s="2"/>
      <c r="K1412" s="2">
        <v>0</v>
      </c>
      <c r="L1412" s="2"/>
      <c r="M1412" s="4">
        <v>0</v>
      </c>
      <c r="N1412" s="2"/>
      <c r="O1412" s="4">
        <v>0</v>
      </c>
      <c r="P1412" s="2"/>
      <c r="Q1412" s="4">
        <f t="shared" si="49"/>
        <v>0</v>
      </c>
      <c r="T1412" s="13"/>
    </row>
    <row r="1413" spans="1:21" ht="11.85" customHeight="1" x14ac:dyDescent="0.2">
      <c r="A1413" s="3" t="s">
        <v>728</v>
      </c>
      <c r="C1413" s="2">
        <v>0</v>
      </c>
      <c r="D1413" s="2"/>
      <c r="E1413" s="2">
        <v>0</v>
      </c>
      <c r="F1413" s="2"/>
      <c r="G1413" s="2">
        <v>0</v>
      </c>
      <c r="H1413" s="2"/>
      <c r="I1413" s="2">
        <v>0</v>
      </c>
      <c r="J1413" s="2"/>
      <c r="K1413" s="2">
        <v>0</v>
      </c>
      <c r="L1413" s="2"/>
      <c r="M1413" s="4">
        <v>0</v>
      </c>
      <c r="N1413" s="2"/>
      <c r="O1413" s="4">
        <v>0</v>
      </c>
      <c r="P1413" s="2"/>
      <c r="Q1413" s="4">
        <f t="shared" si="49"/>
        <v>0</v>
      </c>
      <c r="T1413" s="13"/>
    </row>
    <row r="1414" spans="1:21" ht="11.85" customHeight="1" x14ac:dyDescent="0.2">
      <c r="A1414" s="3" t="s">
        <v>729</v>
      </c>
      <c r="C1414" s="2">
        <v>0</v>
      </c>
      <c r="D1414" s="2"/>
      <c r="E1414" s="2">
        <v>0</v>
      </c>
      <c r="F1414" s="2"/>
      <c r="G1414" s="2">
        <v>0</v>
      </c>
      <c r="H1414" s="2"/>
      <c r="I1414" s="2">
        <v>0</v>
      </c>
      <c r="J1414" s="2"/>
      <c r="K1414" s="2">
        <v>0</v>
      </c>
      <c r="L1414" s="2"/>
      <c r="M1414" s="4">
        <v>0</v>
      </c>
      <c r="N1414" s="2"/>
      <c r="O1414" s="4">
        <v>0</v>
      </c>
      <c r="P1414" s="2"/>
      <c r="Q1414" s="4">
        <f t="shared" si="49"/>
        <v>0</v>
      </c>
      <c r="T1414" s="13"/>
    </row>
    <row r="1415" spans="1:21" ht="11.85" customHeight="1" x14ac:dyDescent="0.2">
      <c r="A1415" s="3" t="s">
        <v>730</v>
      </c>
      <c r="C1415" s="2">
        <v>0</v>
      </c>
      <c r="D1415" s="2"/>
      <c r="E1415" s="2">
        <v>172.5</v>
      </c>
      <c r="F1415" s="2"/>
      <c r="G1415" s="2">
        <v>90.6</v>
      </c>
      <c r="H1415" s="2"/>
      <c r="I1415" s="2">
        <v>400</v>
      </c>
      <c r="J1415" s="2"/>
      <c r="K1415" s="2">
        <v>400</v>
      </c>
      <c r="L1415" s="2"/>
      <c r="M1415" s="4">
        <v>400</v>
      </c>
      <c r="N1415" s="2"/>
      <c r="O1415" s="4">
        <v>0</v>
      </c>
      <c r="P1415" s="2"/>
      <c r="Q1415" s="4">
        <f t="shared" si="49"/>
        <v>400</v>
      </c>
      <c r="T1415" s="13"/>
    </row>
    <row r="1416" spans="1:21" ht="11.85" customHeight="1" x14ac:dyDescent="0.2">
      <c r="A1416" s="3" t="s">
        <v>731</v>
      </c>
      <c r="C1416" s="2">
        <v>0</v>
      </c>
      <c r="D1416" s="2"/>
      <c r="E1416" s="2">
        <v>0</v>
      </c>
      <c r="F1416" s="2"/>
      <c r="G1416" s="2">
        <v>0</v>
      </c>
      <c r="H1416" s="2"/>
      <c r="I1416" s="2">
        <v>1600</v>
      </c>
      <c r="J1416" s="2"/>
      <c r="K1416" s="2">
        <v>1600</v>
      </c>
      <c r="L1416" s="2"/>
      <c r="M1416" s="4">
        <v>0</v>
      </c>
      <c r="N1416" s="2"/>
      <c r="O1416" s="4">
        <v>0</v>
      </c>
      <c r="P1416" s="2"/>
      <c r="Q1416" s="4">
        <f t="shared" si="49"/>
        <v>0</v>
      </c>
      <c r="T1416" s="13"/>
    </row>
    <row r="1417" spans="1:21" ht="11.85" customHeight="1" x14ac:dyDescent="0.2">
      <c r="A1417" s="3" t="s">
        <v>732</v>
      </c>
      <c r="C1417" s="14">
        <v>400</v>
      </c>
      <c r="D1417" s="2"/>
      <c r="E1417" s="14">
        <v>400</v>
      </c>
      <c r="F1417" s="2"/>
      <c r="G1417" s="14">
        <v>400</v>
      </c>
      <c r="H1417" s="2"/>
      <c r="I1417" s="14">
        <v>500</v>
      </c>
      <c r="J1417" s="2"/>
      <c r="K1417" s="14">
        <v>500</v>
      </c>
      <c r="L1417" s="2"/>
      <c r="M1417" s="15">
        <v>0</v>
      </c>
      <c r="N1417" s="2"/>
      <c r="O1417" s="15">
        <v>0</v>
      </c>
      <c r="P1417" s="2"/>
      <c r="Q1417" s="15">
        <f t="shared" si="49"/>
        <v>0</v>
      </c>
      <c r="T1417" s="13"/>
    </row>
    <row r="1418" spans="1:21" ht="11.85" customHeight="1" x14ac:dyDescent="0.2">
      <c r="A1418" s="3" t="s">
        <v>299</v>
      </c>
      <c r="C1418" s="2">
        <f>SUM(C1405:C1417)</f>
        <v>29108.32</v>
      </c>
      <c r="D1418" s="2"/>
      <c r="E1418" s="2">
        <f>SUM(E1405:E1417)</f>
        <v>34344.160000000003</v>
      </c>
      <c r="F1418" s="2"/>
      <c r="G1418" s="2">
        <f>SUM(G1405:G1417)</f>
        <v>32455.179999999997</v>
      </c>
      <c r="H1418" s="2"/>
      <c r="I1418" s="2">
        <f>SUM(I1405:I1417)</f>
        <v>39300</v>
      </c>
      <c r="J1418" s="2"/>
      <c r="K1418" s="4">
        <f>SUM(K1405:K1417)</f>
        <v>39300</v>
      </c>
      <c r="L1418" s="2"/>
      <c r="M1418" s="4">
        <f>SUM(M1405:M1417)</f>
        <v>39900</v>
      </c>
      <c r="N1418" s="2"/>
      <c r="O1418" s="4">
        <f>SUM(O1405:O1417)</f>
        <v>0</v>
      </c>
      <c r="P1418" s="2"/>
      <c r="Q1418" s="4">
        <f>SUM(Q1405:Q1417)</f>
        <v>39900</v>
      </c>
      <c r="U1418" s="2"/>
    </row>
    <row r="1419" spans="1:21" ht="11.85" customHeight="1" x14ac:dyDescent="0.2"/>
    <row r="1420" spans="1:21" ht="11.85" customHeight="1" x14ac:dyDescent="0.2">
      <c r="A1420" s="12" t="s">
        <v>300</v>
      </c>
    </row>
    <row r="1421" spans="1:21" ht="11.85" customHeight="1" x14ac:dyDescent="0.2">
      <c r="A1421" s="3" t="s">
        <v>733</v>
      </c>
      <c r="C1421" s="2">
        <v>201.52</v>
      </c>
      <c r="D1421" s="2"/>
      <c r="E1421" s="2">
        <v>0</v>
      </c>
      <c r="F1421" s="2"/>
      <c r="G1421" s="2">
        <v>103.13</v>
      </c>
      <c r="H1421" s="2"/>
      <c r="I1421" s="2">
        <v>500</v>
      </c>
      <c r="J1421" s="2"/>
      <c r="K1421" s="2">
        <v>500</v>
      </c>
      <c r="L1421" s="2"/>
      <c r="M1421" s="4">
        <v>500</v>
      </c>
      <c r="N1421" s="2"/>
      <c r="O1421" s="4">
        <v>0</v>
      </c>
      <c r="P1421" s="2"/>
      <c r="Q1421" s="4">
        <f t="shared" ref="Q1421:Q1441" si="50">M1421+O1421</f>
        <v>500</v>
      </c>
      <c r="T1421" s="13"/>
    </row>
    <row r="1422" spans="1:21" ht="11.85" customHeight="1" x14ac:dyDescent="0.2">
      <c r="A1422" s="3" t="s">
        <v>734</v>
      </c>
      <c r="C1422" s="2">
        <v>299.14</v>
      </c>
      <c r="D1422" s="2"/>
      <c r="E1422" s="2">
        <v>578.29</v>
      </c>
      <c r="F1422" s="2"/>
      <c r="G1422" s="2">
        <v>605.04999999999995</v>
      </c>
      <c r="H1422" s="2"/>
      <c r="I1422" s="2">
        <v>400</v>
      </c>
      <c r="J1422" s="2"/>
      <c r="K1422" s="2">
        <v>400</v>
      </c>
      <c r="L1422" s="2"/>
      <c r="M1422" s="4">
        <v>600</v>
      </c>
      <c r="N1422" s="2"/>
      <c r="O1422" s="4">
        <v>0</v>
      </c>
      <c r="P1422" s="2"/>
      <c r="Q1422" s="4">
        <f t="shared" si="50"/>
        <v>600</v>
      </c>
      <c r="T1422" s="13"/>
    </row>
    <row r="1423" spans="1:21" ht="11.85" customHeight="1" x14ac:dyDescent="0.2">
      <c r="A1423" s="3" t="s">
        <v>735</v>
      </c>
      <c r="C1423" s="2">
        <v>1337.02</v>
      </c>
      <c r="D1423" s="2"/>
      <c r="E1423" s="2">
        <v>957.95</v>
      </c>
      <c r="F1423" s="2"/>
      <c r="G1423" s="2">
        <v>956.23</v>
      </c>
      <c r="H1423" s="2"/>
      <c r="I1423" s="2">
        <v>1500</v>
      </c>
      <c r="J1423" s="2"/>
      <c r="K1423" s="2">
        <v>1500</v>
      </c>
      <c r="L1423" s="2"/>
      <c r="M1423" s="4">
        <v>1500</v>
      </c>
      <c r="N1423" s="2"/>
      <c r="O1423" s="4">
        <v>0</v>
      </c>
      <c r="P1423" s="2"/>
      <c r="Q1423" s="4">
        <f t="shared" si="50"/>
        <v>1500</v>
      </c>
      <c r="T1423" s="13"/>
    </row>
    <row r="1424" spans="1:21" ht="11.85" customHeight="1" x14ac:dyDescent="0.2">
      <c r="A1424" s="3" t="s">
        <v>736</v>
      </c>
      <c r="C1424" s="2">
        <v>17529.939999999999</v>
      </c>
      <c r="D1424" s="2"/>
      <c r="E1424" s="2">
        <v>11372.33</v>
      </c>
      <c r="F1424" s="2"/>
      <c r="G1424" s="2">
        <v>13217.16</v>
      </c>
      <c r="H1424" s="2"/>
      <c r="I1424" s="2">
        <v>17000</v>
      </c>
      <c r="J1424" s="2"/>
      <c r="K1424" s="2">
        <v>17000</v>
      </c>
      <c r="L1424" s="2"/>
      <c r="M1424" s="4">
        <v>17000</v>
      </c>
      <c r="N1424" s="2"/>
      <c r="O1424" s="4">
        <v>0</v>
      </c>
      <c r="P1424" s="2"/>
      <c r="Q1424" s="4">
        <f t="shared" si="50"/>
        <v>17000</v>
      </c>
      <c r="T1424" s="13"/>
    </row>
    <row r="1425" spans="1:20" ht="11.85" customHeight="1" x14ac:dyDescent="0.2">
      <c r="A1425" s="3" t="s">
        <v>737</v>
      </c>
      <c r="C1425" s="2">
        <v>1280.31</v>
      </c>
      <c r="D1425" s="2"/>
      <c r="E1425" s="2">
        <v>592.89</v>
      </c>
      <c r="F1425" s="2"/>
      <c r="G1425" s="2">
        <v>1365.13</v>
      </c>
      <c r="H1425" s="2"/>
      <c r="I1425" s="2">
        <v>1500</v>
      </c>
      <c r="J1425" s="2"/>
      <c r="K1425" s="2">
        <v>1500</v>
      </c>
      <c r="L1425" s="2"/>
      <c r="M1425" s="4">
        <v>1500</v>
      </c>
      <c r="N1425" s="2"/>
      <c r="O1425" s="4">
        <v>0</v>
      </c>
      <c r="P1425" s="2"/>
      <c r="Q1425" s="4">
        <f t="shared" si="50"/>
        <v>1500</v>
      </c>
      <c r="T1425" s="13"/>
    </row>
    <row r="1426" spans="1:20" ht="11.85" customHeight="1" x14ac:dyDescent="0.2">
      <c r="A1426" s="3" t="s">
        <v>738</v>
      </c>
      <c r="C1426" s="2">
        <v>0</v>
      </c>
      <c r="D1426" s="2"/>
      <c r="E1426" s="2">
        <v>0</v>
      </c>
      <c r="F1426" s="2"/>
      <c r="G1426" s="2">
        <v>0</v>
      </c>
      <c r="H1426" s="2"/>
      <c r="I1426" s="2">
        <v>0</v>
      </c>
      <c r="J1426" s="2"/>
      <c r="K1426" s="2">
        <v>0</v>
      </c>
      <c r="L1426" s="2"/>
      <c r="M1426" s="4">
        <v>0</v>
      </c>
      <c r="N1426" s="2"/>
      <c r="O1426" s="4">
        <v>0</v>
      </c>
      <c r="P1426" s="2"/>
      <c r="Q1426" s="4">
        <f t="shared" si="50"/>
        <v>0</v>
      </c>
      <c r="T1426" s="13"/>
    </row>
    <row r="1427" spans="1:20" ht="11.85" customHeight="1" x14ac:dyDescent="0.2">
      <c r="A1427" s="3" t="s">
        <v>739</v>
      </c>
      <c r="C1427" s="2">
        <v>0</v>
      </c>
      <c r="D1427" s="2"/>
      <c r="E1427" s="2">
        <v>0</v>
      </c>
      <c r="F1427" s="2"/>
      <c r="G1427" s="2">
        <v>0</v>
      </c>
      <c r="H1427" s="2"/>
      <c r="I1427" s="2">
        <v>0</v>
      </c>
      <c r="J1427" s="2"/>
      <c r="K1427" s="2">
        <v>0</v>
      </c>
      <c r="L1427" s="2"/>
      <c r="M1427" s="4">
        <v>0</v>
      </c>
      <c r="N1427" s="2"/>
      <c r="O1427" s="4">
        <v>0</v>
      </c>
      <c r="P1427" s="2"/>
      <c r="Q1427" s="4">
        <f t="shared" si="50"/>
        <v>0</v>
      </c>
      <c r="T1427" s="13"/>
    </row>
    <row r="1428" spans="1:20" ht="11.85" customHeight="1" x14ac:dyDescent="0.2">
      <c r="A1428" s="3" t="s">
        <v>740</v>
      </c>
      <c r="C1428" s="2">
        <v>0</v>
      </c>
      <c r="D1428" s="2"/>
      <c r="E1428" s="2">
        <v>0</v>
      </c>
      <c r="F1428" s="2"/>
      <c r="G1428" s="2">
        <v>0</v>
      </c>
      <c r="H1428" s="2"/>
      <c r="I1428" s="2">
        <v>200</v>
      </c>
      <c r="J1428" s="2"/>
      <c r="K1428" s="2">
        <v>200</v>
      </c>
      <c r="L1428" s="2"/>
      <c r="M1428" s="4">
        <v>200</v>
      </c>
      <c r="N1428" s="2"/>
      <c r="O1428" s="4">
        <v>0</v>
      </c>
      <c r="P1428" s="2"/>
      <c r="Q1428" s="4">
        <f t="shared" si="50"/>
        <v>200</v>
      </c>
      <c r="T1428" s="13"/>
    </row>
    <row r="1429" spans="1:20" ht="11.85" customHeight="1" x14ac:dyDescent="0.2">
      <c r="A1429" s="3" t="s">
        <v>741</v>
      </c>
      <c r="C1429" s="2">
        <v>13215.35</v>
      </c>
      <c r="D1429" s="2"/>
      <c r="E1429" s="2">
        <v>25788.82</v>
      </c>
      <c r="F1429" s="2"/>
      <c r="G1429" s="2">
        <v>12994.01</v>
      </c>
      <c r="H1429" s="2"/>
      <c r="I1429" s="2">
        <v>25000</v>
      </c>
      <c r="J1429" s="2"/>
      <c r="K1429" s="2">
        <v>25000</v>
      </c>
      <c r="L1429" s="2"/>
      <c r="M1429" s="4">
        <v>25000</v>
      </c>
      <c r="N1429" s="2"/>
      <c r="O1429" s="4">
        <v>0</v>
      </c>
      <c r="P1429" s="2"/>
      <c r="Q1429" s="4">
        <f t="shared" si="50"/>
        <v>25000</v>
      </c>
      <c r="T1429" s="13"/>
    </row>
    <row r="1430" spans="1:20" ht="11.85" customHeight="1" x14ac:dyDescent="0.2">
      <c r="A1430" s="3" t="s">
        <v>742</v>
      </c>
      <c r="C1430" s="2">
        <v>3986</v>
      </c>
      <c r="D1430" s="2"/>
      <c r="E1430" s="2">
        <v>3866.34</v>
      </c>
      <c r="F1430" s="2"/>
      <c r="G1430" s="2">
        <v>2603.37</v>
      </c>
      <c r="H1430" s="2"/>
      <c r="I1430" s="2">
        <v>4000</v>
      </c>
      <c r="J1430" s="2"/>
      <c r="K1430" s="2">
        <v>4000</v>
      </c>
      <c r="L1430" s="2"/>
      <c r="M1430" s="4">
        <v>4000</v>
      </c>
      <c r="N1430" s="2"/>
      <c r="O1430" s="4">
        <v>0</v>
      </c>
      <c r="P1430" s="2"/>
      <c r="Q1430" s="4">
        <f t="shared" si="50"/>
        <v>4000</v>
      </c>
      <c r="T1430" s="13"/>
    </row>
    <row r="1431" spans="1:20" ht="11.85" customHeight="1" x14ac:dyDescent="0.2">
      <c r="A1431" s="3" t="s">
        <v>743</v>
      </c>
      <c r="C1431" s="2">
        <v>13958.29</v>
      </c>
      <c r="D1431" s="2"/>
      <c r="E1431" s="2">
        <v>12136.46</v>
      </c>
      <c r="F1431" s="2"/>
      <c r="G1431" s="2">
        <v>14223.14</v>
      </c>
      <c r="H1431" s="2"/>
      <c r="I1431" s="2">
        <v>24200</v>
      </c>
      <c r="J1431" s="2"/>
      <c r="K1431" s="2">
        <v>23200</v>
      </c>
      <c r="L1431" s="2"/>
      <c r="M1431" s="4">
        <v>24000</v>
      </c>
      <c r="N1431" s="2"/>
      <c r="O1431" s="4">
        <v>0</v>
      </c>
      <c r="P1431" s="2"/>
      <c r="Q1431" s="4">
        <f t="shared" si="50"/>
        <v>24000</v>
      </c>
      <c r="T1431" s="13"/>
    </row>
    <row r="1432" spans="1:20" ht="11.85" customHeight="1" x14ac:dyDescent="0.2">
      <c r="A1432" s="3" t="s">
        <v>744</v>
      </c>
      <c r="C1432" s="2">
        <v>1310.26</v>
      </c>
      <c r="D1432" s="2"/>
      <c r="E1432" s="2">
        <v>1200.3599999999999</v>
      </c>
      <c r="F1432" s="2"/>
      <c r="G1432" s="2">
        <v>790.51</v>
      </c>
      <c r="H1432" s="2"/>
      <c r="I1432" s="2">
        <v>1500</v>
      </c>
      <c r="J1432" s="2"/>
      <c r="K1432" s="2">
        <v>1500</v>
      </c>
      <c r="L1432" s="2"/>
      <c r="M1432" s="4">
        <v>1500</v>
      </c>
      <c r="N1432" s="2"/>
      <c r="O1432" s="4">
        <v>0</v>
      </c>
      <c r="P1432" s="2"/>
      <c r="Q1432" s="4">
        <f t="shared" si="50"/>
        <v>1500</v>
      </c>
      <c r="T1432" s="13"/>
    </row>
    <row r="1433" spans="1:20" ht="11.85" customHeight="1" x14ac:dyDescent="0.2">
      <c r="A1433" s="3" t="s">
        <v>745</v>
      </c>
      <c r="C1433" s="2">
        <v>500.83</v>
      </c>
      <c r="D1433" s="2"/>
      <c r="E1433" s="2">
        <v>386.38</v>
      </c>
      <c r="F1433" s="2"/>
      <c r="G1433" s="2">
        <v>0</v>
      </c>
      <c r="H1433" s="2"/>
      <c r="I1433" s="2">
        <v>700</v>
      </c>
      <c r="J1433" s="2"/>
      <c r="K1433" s="2">
        <v>700</v>
      </c>
      <c r="L1433" s="2"/>
      <c r="M1433" s="4">
        <v>700</v>
      </c>
      <c r="N1433" s="2"/>
      <c r="O1433" s="4">
        <v>0</v>
      </c>
      <c r="P1433" s="2"/>
      <c r="Q1433" s="4">
        <f t="shared" si="50"/>
        <v>700</v>
      </c>
      <c r="T1433" s="13"/>
    </row>
    <row r="1434" spans="1:20" ht="11.85" hidden="1" customHeight="1" x14ac:dyDescent="0.2">
      <c r="A1434" s="3" t="s">
        <v>746</v>
      </c>
      <c r="C1434" s="2">
        <v>0</v>
      </c>
      <c r="D1434" s="2"/>
      <c r="E1434" s="2">
        <v>0</v>
      </c>
      <c r="F1434" s="2"/>
      <c r="G1434" s="2">
        <v>0</v>
      </c>
      <c r="H1434" s="2"/>
      <c r="I1434" s="2">
        <v>0</v>
      </c>
      <c r="J1434" s="2"/>
      <c r="K1434" s="2">
        <v>0</v>
      </c>
      <c r="L1434" s="2"/>
      <c r="M1434" s="4">
        <v>0</v>
      </c>
      <c r="N1434" s="2"/>
      <c r="O1434" s="4">
        <v>0</v>
      </c>
      <c r="P1434" s="2"/>
      <c r="Q1434" s="4">
        <f t="shared" si="50"/>
        <v>0</v>
      </c>
      <c r="T1434" s="13"/>
    </row>
    <row r="1435" spans="1:20" ht="11.85" customHeight="1" x14ac:dyDescent="0.2">
      <c r="A1435" s="3" t="s">
        <v>747</v>
      </c>
      <c r="C1435" s="2">
        <v>527.42999999999995</v>
      </c>
      <c r="D1435" s="2"/>
      <c r="E1435" s="2">
        <v>144.97999999999999</v>
      </c>
      <c r="F1435" s="2"/>
      <c r="G1435" s="2">
        <v>149.29</v>
      </c>
      <c r="H1435" s="2"/>
      <c r="I1435" s="2">
        <v>250</v>
      </c>
      <c r="J1435" s="2"/>
      <c r="K1435" s="2">
        <v>250</v>
      </c>
      <c r="L1435" s="2"/>
      <c r="M1435" s="4">
        <v>250</v>
      </c>
      <c r="N1435" s="2"/>
      <c r="O1435" s="4">
        <v>0</v>
      </c>
      <c r="P1435" s="2"/>
      <c r="Q1435" s="4">
        <f t="shared" si="50"/>
        <v>250</v>
      </c>
      <c r="T1435" s="13"/>
    </row>
    <row r="1436" spans="1:20" ht="11.85" customHeight="1" x14ac:dyDescent="0.2">
      <c r="A1436" s="3" t="s">
        <v>748</v>
      </c>
      <c r="C1436" s="2">
        <v>3499.39</v>
      </c>
      <c r="D1436" s="2"/>
      <c r="E1436" s="2">
        <v>3722.71</v>
      </c>
      <c r="F1436" s="2"/>
      <c r="G1436" s="2">
        <v>4076.16</v>
      </c>
      <c r="H1436" s="2"/>
      <c r="I1436" s="2">
        <v>4000</v>
      </c>
      <c r="J1436" s="2"/>
      <c r="K1436" s="2">
        <v>4000</v>
      </c>
      <c r="L1436" s="2"/>
      <c r="M1436" s="4">
        <v>4000</v>
      </c>
      <c r="N1436" s="2"/>
      <c r="O1436" s="4">
        <v>0</v>
      </c>
      <c r="P1436" s="2"/>
      <c r="Q1436" s="4">
        <f t="shared" si="50"/>
        <v>4000</v>
      </c>
      <c r="T1436" s="13"/>
    </row>
    <row r="1437" spans="1:20" ht="11.85" customHeight="1" x14ac:dyDescent="0.2">
      <c r="A1437" s="3" t="s">
        <v>749</v>
      </c>
      <c r="C1437" s="2">
        <v>166342.13</v>
      </c>
      <c r="D1437" s="2"/>
      <c r="E1437" s="2">
        <v>138463.57999999999</v>
      </c>
      <c r="F1437" s="2"/>
      <c r="G1437" s="2">
        <v>151304.54999999999</v>
      </c>
      <c r="H1437" s="2"/>
      <c r="I1437" s="2">
        <v>200000</v>
      </c>
      <c r="J1437" s="2"/>
      <c r="K1437" s="2">
        <v>200000</v>
      </c>
      <c r="L1437" s="2"/>
      <c r="M1437" s="4">
        <v>200000</v>
      </c>
      <c r="N1437" s="2"/>
      <c r="O1437" s="4">
        <v>0</v>
      </c>
      <c r="P1437" s="2"/>
      <c r="Q1437" s="4">
        <f t="shared" si="50"/>
        <v>200000</v>
      </c>
      <c r="T1437" s="13"/>
    </row>
    <row r="1438" spans="1:20" ht="11.85" hidden="1" customHeight="1" x14ac:dyDescent="0.2">
      <c r="A1438" s="3" t="s">
        <v>750</v>
      </c>
      <c r="C1438" s="2">
        <v>0</v>
      </c>
      <c r="D1438" s="2"/>
      <c r="E1438" s="2">
        <v>0</v>
      </c>
      <c r="F1438" s="2"/>
      <c r="G1438" s="2">
        <v>0</v>
      </c>
      <c r="H1438" s="2"/>
      <c r="I1438" s="2">
        <v>0</v>
      </c>
      <c r="J1438" s="2"/>
      <c r="K1438" s="2">
        <v>0</v>
      </c>
      <c r="L1438" s="2"/>
      <c r="M1438" s="4">
        <v>0</v>
      </c>
      <c r="N1438" s="2"/>
      <c r="O1438" s="4">
        <v>0</v>
      </c>
      <c r="P1438" s="2"/>
      <c r="Q1438" s="4">
        <f t="shared" si="50"/>
        <v>0</v>
      </c>
      <c r="T1438" s="13"/>
    </row>
    <row r="1439" spans="1:20" ht="11.85" hidden="1" customHeight="1" x14ac:dyDescent="0.2">
      <c r="A1439" s="3" t="s">
        <v>751</v>
      </c>
      <c r="C1439" s="2">
        <v>0</v>
      </c>
      <c r="D1439" s="2"/>
      <c r="E1439" s="2">
        <v>0</v>
      </c>
      <c r="F1439" s="2"/>
      <c r="G1439" s="2">
        <v>0</v>
      </c>
      <c r="H1439" s="2"/>
      <c r="I1439" s="2">
        <v>0</v>
      </c>
      <c r="J1439" s="2"/>
      <c r="K1439" s="2">
        <v>0</v>
      </c>
      <c r="L1439" s="2"/>
      <c r="M1439" s="4">
        <v>0</v>
      </c>
      <c r="N1439" s="2"/>
      <c r="O1439" s="4">
        <v>0</v>
      </c>
      <c r="P1439" s="2"/>
      <c r="Q1439" s="4">
        <f t="shared" si="50"/>
        <v>0</v>
      </c>
      <c r="T1439" s="13"/>
    </row>
    <row r="1440" spans="1:20" ht="11.85" customHeight="1" x14ac:dyDescent="0.2">
      <c r="A1440" s="3" t="s">
        <v>752</v>
      </c>
      <c r="C1440" s="2">
        <v>21477.52</v>
      </c>
      <c r="D1440" s="2"/>
      <c r="E1440" s="2">
        <v>16495.86</v>
      </c>
      <c r="F1440" s="2"/>
      <c r="G1440" s="2">
        <v>11072.43</v>
      </c>
      <c r="H1440" s="2"/>
      <c r="I1440" s="2">
        <v>6000</v>
      </c>
      <c r="J1440" s="2"/>
      <c r="K1440" s="2">
        <v>6000</v>
      </c>
      <c r="L1440" s="2"/>
      <c r="M1440" s="4">
        <v>6800</v>
      </c>
      <c r="N1440" s="2"/>
      <c r="O1440" s="4">
        <v>0</v>
      </c>
      <c r="P1440" s="2"/>
      <c r="Q1440" s="4">
        <f t="shared" si="50"/>
        <v>6800</v>
      </c>
      <c r="T1440" s="13"/>
    </row>
    <row r="1441" spans="1:23" ht="11.85" customHeight="1" x14ac:dyDescent="0.2">
      <c r="A1441" s="3" t="s">
        <v>753</v>
      </c>
      <c r="C1441" s="14">
        <v>220555.18</v>
      </c>
      <c r="D1441" s="2"/>
      <c r="E1441" s="14">
        <v>206597.83</v>
      </c>
      <c r="F1441" s="2"/>
      <c r="G1441" s="14">
        <v>203529</v>
      </c>
      <c r="H1441" s="2"/>
      <c r="I1441" s="14">
        <v>199300</v>
      </c>
      <c r="J1441" s="2"/>
      <c r="K1441" s="14">
        <v>199300</v>
      </c>
      <c r="L1441" s="2"/>
      <c r="M1441" s="15">
        <v>27200</v>
      </c>
      <c r="N1441" s="2"/>
      <c r="O1441" s="15">
        <v>0</v>
      </c>
      <c r="P1441" s="2"/>
      <c r="Q1441" s="15">
        <f t="shared" si="50"/>
        <v>27200</v>
      </c>
      <c r="T1441" s="13"/>
    </row>
    <row r="1442" spans="1:23" ht="11.85" customHeight="1" x14ac:dyDescent="0.2">
      <c r="A1442" s="3" t="s">
        <v>322</v>
      </c>
      <c r="C1442" s="2">
        <f>SUM(C1421:C1429)+SUM(C1430:C1441)</f>
        <v>466020.31000000006</v>
      </c>
      <c r="D1442" s="2"/>
      <c r="E1442" s="2">
        <f>SUM(E1421:E1429)+SUM(E1430:E1441)</f>
        <v>422304.78</v>
      </c>
      <c r="F1442" s="2"/>
      <c r="G1442" s="2">
        <f>SUM(G1421:G1429)+SUM(G1430:G1441)</f>
        <v>416989.16</v>
      </c>
      <c r="H1442" s="2"/>
      <c r="I1442" s="2">
        <f>SUM(I1421:I1429)+SUM(I1430:I1441)</f>
        <v>486050</v>
      </c>
      <c r="J1442" s="2"/>
      <c r="K1442" s="4">
        <f>SUM(K1421:K1429)+SUM(K1430:K1441)</f>
        <v>485050</v>
      </c>
      <c r="L1442" s="2"/>
      <c r="M1442" s="4">
        <f>SUM(M1421:M1429)+SUM(M1430:M1441)</f>
        <v>314750</v>
      </c>
      <c r="N1442" s="2"/>
      <c r="O1442" s="24">
        <f>SUM(O1421:O1429)+SUM(O1430:O1441)</f>
        <v>0</v>
      </c>
      <c r="P1442" s="2"/>
      <c r="Q1442" s="4">
        <f>SUM(Q1421:Q1429)+SUM(Q1430:Q1441)</f>
        <v>314750</v>
      </c>
      <c r="T1442" s="17"/>
      <c r="U1442" s="2"/>
      <c r="W1442" s="2"/>
    </row>
    <row r="1443" spans="1:23" ht="11.85" customHeight="1" x14ac:dyDescent="0.2">
      <c r="D1443" s="2"/>
      <c r="F1443" s="2"/>
      <c r="H1443" s="2"/>
      <c r="J1443" s="2"/>
      <c r="L1443" s="2"/>
      <c r="N1443" s="2"/>
      <c r="P1443" s="2"/>
    </row>
    <row r="1444" spans="1:23" ht="11.85" customHeight="1" x14ac:dyDescent="0.2">
      <c r="A1444" s="3" t="s">
        <v>754</v>
      </c>
      <c r="C1444" s="2">
        <v>0</v>
      </c>
      <c r="D1444" s="2"/>
      <c r="E1444" s="2">
        <v>0</v>
      </c>
      <c r="F1444" s="2"/>
      <c r="G1444" s="2">
        <v>0</v>
      </c>
      <c r="H1444" s="2"/>
      <c r="I1444" s="2">
        <v>0</v>
      </c>
      <c r="J1444" s="2"/>
      <c r="K1444" s="4">
        <v>0</v>
      </c>
      <c r="L1444" s="2"/>
      <c r="M1444" s="4">
        <v>0</v>
      </c>
      <c r="N1444" s="2"/>
      <c r="O1444" s="4">
        <v>0</v>
      </c>
      <c r="P1444" s="2"/>
      <c r="Q1444" s="4">
        <f>M1444+O1444</f>
        <v>0</v>
      </c>
      <c r="T1444" s="13"/>
    </row>
    <row r="1445" spans="1:23" ht="11.85" customHeight="1" x14ac:dyDescent="0.2">
      <c r="A1445" s="3" t="s">
        <v>755</v>
      </c>
      <c r="C1445" s="14">
        <v>0</v>
      </c>
      <c r="D1445" s="2"/>
      <c r="E1445" s="14">
        <v>0</v>
      </c>
      <c r="F1445" s="2"/>
      <c r="G1445" s="14">
        <v>0</v>
      </c>
      <c r="H1445" s="2"/>
      <c r="I1445" s="14">
        <v>75000</v>
      </c>
      <c r="J1445" s="2"/>
      <c r="K1445" s="15">
        <v>75000</v>
      </c>
      <c r="L1445" s="2"/>
      <c r="M1445" s="15">
        <v>240000</v>
      </c>
      <c r="N1445" s="2"/>
      <c r="O1445" s="15">
        <v>0</v>
      </c>
      <c r="P1445" s="2"/>
      <c r="Q1445" s="15">
        <f>M1445+O1445</f>
        <v>240000</v>
      </c>
      <c r="T1445" s="13"/>
    </row>
    <row r="1446" spans="1:23" ht="11.85" customHeight="1" x14ac:dyDescent="0.2">
      <c r="A1446" s="3" t="s">
        <v>325</v>
      </c>
      <c r="C1446" s="2">
        <f>SUM(C1444:C1445)</f>
        <v>0</v>
      </c>
      <c r="D1446" s="2"/>
      <c r="E1446" s="2">
        <f>SUM(E1444:E1445)</f>
        <v>0</v>
      </c>
      <c r="F1446" s="2"/>
      <c r="G1446" s="2">
        <f>SUM(G1444:G1445)</f>
        <v>0</v>
      </c>
      <c r="H1446" s="2"/>
      <c r="I1446" s="2">
        <f>SUM(I1444:I1445)</f>
        <v>75000</v>
      </c>
      <c r="J1446" s="2"/>
      <c r="K1446" s="4">
        <f>SUM(K1444:K1445)</f>
        <v>75000</v>
      </c>
      <c r="L1446" s="2"/>
      <c r="M1446" s="4">
        <f>SUM(M1444:M1445)</f>
        <v>240000</v>
      </c>
      <c r="N1446" s="2"/>
      <c r="O1446" s="4">
        <f>SUM(O1444:O1445)</f>
        <v>0</v>
      </c>
      <c r="P1446" s="2"/>
      <c r="Q1446" s="4">
        <f>SUM(Q1444:Q1445)</f>
        <v>240000</v>
      </c>
      <c r="U1446" s="2"/>
    </row>
    <row r="1447" spans="1:23" ht="11.85" customHeight="1" x14ac:dyDescent="0.2">
      <c r="A1447" s="3" t="s">
        <v>756</v>
      </c>
      <c r="C1447" s="2">
        <f>C1402+C1418+C1442+C1446</f>
        <v>765284.47</v>
      </c>
      <c r="D1447" s="2"/>
      <c r="E1447" s="2">
        <f>E1402+E1418+E1442+E1446</f>
        <v>730823.93</v>
      </c>
      <c r="F1447" s="2"/>
      <c r="G1447" s="2">
        <f>G1402+G1418+G1442+G1446</f>
        <v>730729.61999999988</v>
      </c>
      <c r="H1447" s="2"/>
      <c r="I1447" s="2">
        <f>I1402+I1418+I1442+I1446</f>
        <v>883633</v>
      </c>
      <c r="J1447" s="2"/>
      <c r="K1447" s="4">
        <f>K1402+K1418+K1442+K1446</f>
        <v>883633</v>
      </c>
      <c r="L1447" s="2"/>
      <c r="M1447" s="4">
        <f>M1402+M1418+M1442+M1446</f>
        <v>887730</v>
      </c>
      <c r="N1447" s="2"/>
      <c r="O1447" s="24">
        <f>O1402+O1418+O1442+O1446</f>
        <v>7280</v>
      </c>
      <c r="P1447" s="2"/>
      <c r="Q1447" s="4">
        <f>Q1402+Q1418+Q1442+Q1446</f>
        <v>895010</v>
      </c>
      <c r="R1447" s="2"/>
      <c r="T1447" s="13"/>
      <c r="U1447" s="2"/>
    </row>
    <row r="1448" spans="1:23" ht="11.85" customHeight="1" x14ac:dyDescent="0.2">
      <c r="D1448" s="2"/>
      <c r="F1448" s="2"/>
      <c r="H1448" s="2"/>
      <c r="J1448" s="2"/>
      <c r="L1448" s="2"/>
      <c r="N1448" s="2"/>
      <c r="P1448" s="2"/>
      <c r="T1448" s="13"/>
    </row>
    <row r="1449" spans="1:23" ht="11.85" customHeight="1" x14ac:dyDescent="0.2">
      <c r="A1449" s="1"/>
      <c r="B1449" s="1"/>
      <c r="E1449" s="2" t="str">
        <f>$E$1</f>
        <v>CITY OF BRADY</v>
      </c>
    </row>
    <row r="1450" spans="1:23" ht="11.85" customHeight="1" x14ac:dyDescent="0.2">
      <c r="E1450" s="2" t="str">
        <f>$E$2</f>
        <v>BUDGET REPORT</v>
      </c>
    </row>
    <row r="1451" spans="1:23" ht="11.85" customHeight="1" x14ac:dyDescent="0.2">
      <c r="E1451" s="2" t="str">
        <f>$E$3</f>
        <v>FISCAL YEAR 2022 - 2023</v>
      </c>
    </row>
    <row r="1452" spans="1:23" ht="11.85" customHeight="1" x14ac:dyDescent="0.2">
      <c r="A1452" s="3" t="s">
        <v>3</v>
      </c>
    </row>
    <row r="1453" spans="1:23" ht="11.85" customHeight="1" x14ac:dyDescent="0.2">
      <c r="A1453" s="3" t="s">
        <v>757</v>
      </c>
    </row>
    <row r="1454" spans="1:23" ht="11.85" customHeight="1" x14ac:dyDescent="0.2">
      <c r="I1454" s="49" t="str">
        <f>$I$6</f>
        <v>(----- 2021-2022 ------)</v>
      </c>
      <c r="J1454" s="49"/>
      <c r="K1454" s="49"/>
      <c r="L1454" s="6"/>
      <c r="M1454" s="49" t="str">
        <f>$M$6</f>
        <v>2022-2023</v>
      </c>
      <c r="N1454" s="49"/>
      <c r="O1454" s="49"/>
      <c r="P1454" s="49"/>
      <c r="Q1454" s="49"/>
    </row>
    <row r="1455" spans="1:23" ht="11.85" customHeight="1" x14ac:dyDescent="0.2">
      <c r="C1455" s="7" t="str">
        <f>$C$7</f>
        <v>2018-2019</v>
      </c>
      <c r="D1455" s="6"/>
      <c r="E1455" s="7" t="str">
        <f>$E$7</f>
        <v>2019-2020</v>
      </c>
      <c r="F1455" s="6"/>
      <c r="G1455" s="7" t="str">
        <f>$G$7</f>
        <v>2020-2021</v>
      </c>
      <c r="H1455" s="6"/>
      <c r="I1455" s="7" t="s">
        <v>9</v>
      </c>
      <c r="J1455" s="6"/>
      <c r="K1455" s="8" t="str">
        <f>+$K$7</f>
        <v>PROJECTED</v>
      </c>
      <c r="L1455" s="6"/>
      <c r="M1455" s="8" t="str">
        <f>$M$7</f>
        <v>2022-2023</v>
      </c>
      <c r="N1455" s="6"/>
      <c r="O1455" s="8" t="str">
        <f>$O$7</f>
        <v>2022-2023</v>
      </c>
      <c r="P1455" s="6"/>
      <c r="Q1455" s="8" t="str">
        <f>$Q$7</f>
        <v xml:space="preserve">APPROVED </v>
      </c>
    </row>
    <row r="1456" spans="1:23" ht="11.85" customHeight="1" x14ac:dyDescent="0.2">
      <c r="A1456" s="9" t="s">
        <v>268</v>
      </c>
      <c r="C1456" s="10" t="s">
        <v>12</v>
      </c>
      <c r="D1456" s="6"/>
      <c r="E1456" s="10" t="s">
        <v>12</v>
      </c>
      <c r="F1456" s="6"/>
      <c r="G1456" s="10" t="s">
        <v>12</v>
      </c>
      <c r="H1456" s="6"/>
      <c r="I1456" s="10" t="s">
        <v>13</v>
      </c>
      <c r="J1456" s="6"/>
      <c r="K1456" s="11" t="s">
        <v>13</v>
      </c>
      <c r="L1456" s="6"/>
      <c r="M1456" s="11" t="str">
        <f>$M$8</f>
        <v>BASE</v>
      </c>
      <c r="N1456" s="6"/>
      <c r="O1456" s="11" t="str">
        <f>$O$8</f>
        <v>SUPPLEMENTAL</v>
      </c>
      <c r="P1456" s="6"/>
      <c r="Q1456" s="11" t="str">
        <f>$Q$8</f>
        <v>BUDGET</v>
      </c>
    </row>
    <row r="1457" spans="1:21" ht="11.85" customHeight="1" x14ac:dyDescent="0.2"/>
    <row r="1458" spans="1:21" ht="11.85" customHeight="1" x14ac:dyDescent="0.2">
      <c r="A1458" s="12" t="s">
        <v>269</v>
      </c>
    </row>
    <row r="1459" spans="1:21" ht="11.85" customHeight="1" x14ac:dyDescent="0.2">
      <c r="A1459" s="3" t="s">
        <v>758</v>
      </c>
      <c r="C1459" s="2">
        <v>0</v>
      </c>
      <c r="D1459" s="2"/>
      <c r="E1459" s="2">
        <v>0</v>
      </c>
      <c r="F1459" s="2"/>
      <c r="G1459" s="2">
        <v>6237.92</v>
      </c>
      <c r="H1459" s="2"/>
      <c r="I1459" s="2">
        <v>6687</v>
      </c>
      <c r="J1459" s="2"/>
      <c r="K1459" s="2">
        <v>6687</v>
      </c>
      <c r="L1459" s="2"/>
      <c r="M1459" s="4">
        <v>0</v>
      </c>
      <c r="N1459" s="2"/>
      <c r="O1459" s="24">
        <v>0</v>
      </c>
      <c r="P1459" s="2"/>
      <c r="Q1459" s="4">
        <f t="shared" ref="Q1459:Q1468" si="51">M1459+O1459</f>
        <v>0</v>
      </c>
      <c r="T1459" s="13"/>
    </row>
    <row r="1460" spans="1:21" ht="11.85" customHeight="1" x14ac:dyDescent="0.2">
      <c r="A1460" s="3" t="s">
        <v>759</v>
      </c>
      <c r="C1460" s="2">
        <v>0</v>
      </c>
      <c r="D1460" s="2"/>
      <c r="E1460" s="2">
        <v>0</v>
      </c>
      <c r="F1460" s="2"/>
      <c r="G1460" s="2">
        <v>0</v>
      </c>
      <c r="H1460" s="2"/>
      <c r="I1460" s="2">
        <v>0</v>
      </c>
      <c r="J1460" s="2"/>
      <c r="K1460" s="2">
        <v>0</v>
      </c>
      <c r="L1460" s="2"/>
      <c r="M1460" s="4">
        <v>0</v>
      </c>
      <c r="N1460" s="2"/>
      <c r="O1460" s="24">
        <v>0</v>
      </c>
      <c r="P1460" s="2"/>
      <c r="Q1460" s="4">
        <f t="shared" si="51"/>
        <v>0</v>
      </c>
      <c r="T1460" s="13"/>
    </row>
    <row r="1461" spans="1:21" ht="11.85" hidden="1" customHeight="1" x14ac:dyDescent="0.2">
      <c r="A1461" s="3" t="s">
        <v>760</v>
      </c>
      <c r="C1461" s="2">
        <v>0</v>
      </c>
      <c r="D1461" s="2"/>
      <c r="E1461" s="2">
        <v>0</v>
      </c>
      <c r="F1461" s="2"/>
      <c r="G1461" s="2">
        <v>0</v>
      </c>
      <c r="H1461" s="2"/>
      <c r="I1461" s="2">
        <v>0</v>
      </c>
      <c r="J1461" s="2"/>
      <c r="K1461" s="2">
        <v>0</v>
      </c>
      <c r="L1461" s="2"/>
      <c r="M1461" s="4">
        <v>0</v>
      </c>
      <c r="N1461" s="2"/>
      <c r="O1461" s="24">
        <v>0</v>
      </c>
      <c r="P1461" s="2"/>
      <c r="Q1461" s="4">
        <f t="shared" si="51"/>
        <v>0</v>
      </c>
      <c r="T1461" s="13"/>
    </row>
    <row r="1462" spans="1:21" ht="11.85" hidden="1" customHeight="1" x14ac:dyDescent="0.2">
      <c r="A1462" s="3" t="s">
        <v>761</v>
      </c>
      <c r="C1462" s="2">
        <v>0</v>
      </c>
      <c r="D1462" s="2"/>
      <c r="E1462" s="2">
        <v>0</v>
      </c>
      <c r="F1462" s="2"/>
      <c r="G1462" s="2">
        <v>0</v>
      </c>
      <c r="H1462" s="2"/>
      <c r="I1462" s="2">
        <v>0</v>
      </c>
      <c r="J1462" s="2"/>
      <c r="K1462" s="2">
        <v>0</v>
      </c>
      <c r="L1462" s="2"/>
      <c r="M1462" s="4">
        <v>0</v>
      </c>
      <c r="N1462" s="2"/>
      <c r="O1462" s="24">
        <v>0</v>
      </c>
      <c r="P1462" s="2"/>
      <c r="Q1462" s="4">
        <f t="shared" si="51"/>
        <v>0</v>
      </c>
      <c r="T1462" s="13"/>
    </row>
    <row r="1463" spans="1:21" ht="11.85" hidden="1" customHeight="1" x14ac:dyDescent="0.2">
      <c r="A1463" s="3" t="s">
        <v>762</v>
      </c>
      <c r="C1463" s="2">
        <v>0</v>
      </c>
      <c r="D1463" s="2"/>
      <c r="E1463" s="2">
        <v>0</v>
      </c>
      <c r="F1463" s="2"/>
      <c r="G1463" s="2">
        <v>0</v>
      </c>
      <c r="H1463" s="2"/>
      <c r="I1463" s="2">
        <v>0</v>
      </c>
      <c r="J1463" s="2"/>
      <c r="K1463" s="2">
        <v>0</v>
      </c>
      <c r="L1463" s="2"/>
      <c r="M1463" s="4">
        <v>0</v>
      </c>
      <c r="N1463" s="2"/>
      <c r="O1463" s="24">
        <v>0</v>
      </c>
      <c r="P1463" s="2"/>
      <c r="Q1463" s="4">
        <f t="shared" si="51"/>
        <v>0</v>
      </c>
      <c r="T1463" s="13"/>
    </row>
    <row r="1464" spans="1:21" ht="11.85" customHeight="1" x14ac:dyDescent="0.2">
      <c r="A1464" s="3" t="s">
        <v>763</v>
      </c>
      <c r="C1464" s="2">
        <v>0</v>
      </c>
      <c r="D1464" s="2"/>
      <c r="E1464" s="2">
        <v>0</v>
      </c>
      <c r="F1464" s="2"/>
      <c r="G1464" s="2">
        <v>1455.42</v>
      </c>
      <c r="H1464" s="2"/>
      <c r="I1464" s="2">
        <v>2958</v>
      </c>
      <c r="J1464" s="2"/>
      <c r="K1464" s="2">
        <v>2958</v>
      </c>
      <c r="L1464" s="2"/>
      <c r="M1464" s="4">
        <v>0</v>
      </c>
      <c r="N1464" s="2"/>
      <c r="O1464" s="24">
        <v>0</v>
      </c>
      <c r="P1464" s="2"/>
      <c r="Q1464" s="4">
        <f t="shared" si="51"/>
        <v>0</v>
      </c>
      <c r="T1464" s="13"/>
    </row>
    <row r="1465" spans="1:21" ht="11.85" customHeight="1" x14ac:dyDescent="0.2">
      <c r="A1465" s="3" t="s">
        <v>764</v>
      </c>
      <c r="C1465" s="2">
        <v>0</v>
      </c>
      <c r="D1465" s="2"/>
      <c r="E1465" s="2">
        <v>0</v>
      </c>
      <c r="F1465" s="2"/>
      <c r="G1465" s="2">
        <v>344.99</v>
      </c>
      <c r="H1465" s="2"/>
      <c r="I1465" s="2">
        <v>643</v>
      </c>
      <c r="J1465" s="2"/>
      <c r="K1465" s="2">
        <v>643</v>
      </c>
      <c r="L1465" s="2"/>
      <c r="M1465" s="4">
        <v>0</v>
      </c>
      <c r="N1465" s="2"/>
      <c r="O1465" s="24">
        <v>0</v>
      </c>
      <c r="P1465" s="2"/>
      <c r="Q1465" s="4">
        <f t="shared" si="51"/>
        <v>0</v>
      </c>
      <c r="T1465" s="13"/>
    </row>
    <row r="1466" spans="1:21" ht="11.85" customHeight="1" x14ac:dyDescent="0.2">
      <c r="A1466" s="3" t="s">
        <v>765</v>
      </c>
      <c r="C1466" s="2">
        <v>0</v>
      </c>
      <c r="D1466" s="2"/>
      <c r="E1466" s="2">
        <v>0</v>
      </c>
      <c r="F1466" s="2"/>
      <c r="G1466" s="2">
        <v>0</v>
      </c>
      <c r="H1466" s="2"/>
      <c r="I1466" s="2">
        <v>100</v>
      </c>
      <c r="J1466" s="2"/>
      <c r="K1466" s="2">
        <v>100</v>
      </c>
      <c r="L1466" s="2"/>
      <c r="M1466" s="4">
        <v>0</v>
      </c>
      <c r="N1466" s="2"/>
      <c r="O1466" s="24">
        <v>0</v>
      </c>
      <c r="P1466" s="2"/>
      <c r="Q1466" s="4">
        <f t="shared" si="51"/>
        <v>0</v>
      </c>
      <c r="T1466" s="13"/>
    </row>
    <row r="1467" spans="1:21" ht="11.85" customHeight="1" x14ac:dyDescent="0.2">
      <c r="A1467" s="3" t="s">
        <v>766</v>
      </c>
      <c r="C1467" s="2">
        <v>0</v>
      </c>
      <c r="D1467" s="2"/>
      <c r="E1467" s="2">
        <v>0</v>
      </c>
      <c r="F1467" s="2"/>
      <c r="G1467" s="2">
        <v>0</v>
      </c>
      <c r="H1467" s="2"/>
      <c r="I1467" s="2">
        <v>36</v>
      </c>
      <c r="J1467" s="2"/>
      <c r="K1467" s="2">
        <v>36</v>
      </c>
      <c r="L1467" s="2"/>
      <c r="M1467" s="4">
        <v>0</v>
      </c>
      <c r="N1467" s="2"/>
      <c r="O1467" s="24">
        <v>0</v>
      </c>
      <c r="P1467" s="2"/>
      <c r="Q1467" s="4">
        <f t="shared" si="51"/>
        <v>0</v>
      </c>
      <c r="T1467" s="13"/>
    </row>
    <row r="1468" spans="1:21" ht="11.85" customHeight="1" x14ac:dyDescent="0.2">
      <c r="A1468" s="3" t="s">
        <v>767</v>
      </c>
      <c r="C1468" s="14">
        <v>0</v>
      </c>
      <c r="D1468" s="2"/>
      <c r="E1468" s="14">
        <v>0</v>
      </c>
      <c r="F1468" s="2"/>
      <c r="G1468" s="14">
        <v>247.46</v>
      </c>
      <c r="H1468" s="2"/>
      <c r="I1468" s="14">
        <v>522</v>
      </c>
      <c r="J1468" s="2"/>
      <c r="K1468" s="14">
        <v>522</v>
      </c>
      <c r="L1468" s="2"/>
      <c r="M1468" s="15">
        <v>0</v>
      </c>
      <c r="N1468" s="2"/>
      <c r="O1468" s="27">
        <v>0</v>
      </c>
      <c r="P1468" s="2"/>
      <c r="Q1468" s="15">
        <f t="shared" si="51"/>
        <v>0</v>
      </c>
      <c r="T1468" s="13"/>
    </row>
    <row r="1469" spans="1:21" ht="11.85" customHeight="1" x14ac:dyDescent="0.2">
      <c r="A1469" s="3" t="s">
        <v>280</v>
      </c>
      <c r="C1469" s="2">
        <f>SUM(C1459:C1468)</f>
        <v>0</v>
      </c>
      <c r="D1469" s="2"/>
      <c r="E1469" s="2">
        <f>SUM(E1459:E1468)</f>
        <v>0</v>
      </c>
      <c r="F1469" s="2"/>
      <c r="G1469" s="2">
        <f>SUM(G1459:G1468)</f>
        <v>8285.7899999999991</v>
      </c>
      <c r="H1469" s="2"/>
      <c r="I1469" s="2">
        <f>SUM(I1459:I1468)</f>
        <v>10946</v>
      </c>
      <c r="J1469" s="2"/>
      <c r="K1469" s="4">
        <f>SUM(K1459:K1468)</f>
        <v>10946</v>
      </c>
      <c r="L1469" s="2"/>
      <c r="M1469" s="4">
        <f>SUM(M1459:M1468)</f>
        <v>0</v>
      </c>
      <c r="N1469" s="2"/>
      <c r="O1469" s="24">
        <f>SUM(O1459:O1468)</f>
        <v>0</v>
      </c>
      <c r="P1469" s="2"/>
      <c r="Q1469" s="4">
        <f>SUM(Q1459:Q1468)</f>
        <v>0</v>
      </c>
      <c r="R1469" s="2"/>
      <c r="T1469" s="17"/>
      <c r="U1469" s="2"/>
    </row>
    <row r="1470" spans="1:21" ht="11.85" customHeight="1" x14ac:dyDescent="0.2"/>
    <row r="1471" spans="1:21" ht="11.85" customHeight="1" x14ac:dyDescent="0.2">
      <c r="A1471" s="12" t="s">
        <v>281</v>
      </c>
    </row>
    <row r="1472" spans="1:21" ht="11.85" customHeight="1" x14ac:dyDescent="0.2">
      <c r="A1472" s="3" t="s">
        <v>768</v>
      </c>
      <c r="C1472" s="2">
        <v>8835.64</v>
      </c>
      <c r="D1472" s="2"/>
      <c r="E1472" s="2">
        <v>7195.65</v>
      </c>
      <c r="F1472" s="2"/>
      <c r="G1472" s="2">
        <v>10253.36</v>
      </c>
      <c r="H1472" s="2"/>
      <c r="I1472" s="2">
        <v>3000</v>
      </c>
      <c r="J1472" s="2"/>
      <c r="K1472" s="2">
        <v>3000</v>
      </c>
      <c r="L1472" s="2"/>
      <c r="M1472" s="4">
        <v>4400</v>
      </c>
      <c r="N1472" s="2"/>
      <c r="O1472" s="4">
        <v>0</v>
      </c>
      <c r="P1472" s="2"/>
      <c r="Q1472" s="4">
        <f t="shared" ref="Q1472:Q1477" si="52">M1472+O1472</f>
        <v>4400</v>
      </c>
      <c r="T1472" s="13"/>
    </row>
    <row r="1473" spans="1:21" ht="11.85" hidden="1" customHeight="1" x14ac:dyDescent="0.2">
      <c r="A1473" s="3" t="s">
        <v>769</v>
      </c>
      <c r="C1473" s="2">
        <v>0</v>
      </c>
      <c r="D1473" s="2"/>
      <c r="E1473" s="2">
        <v>0</v>
      </c>
      <c r="F1473" s="2"/>
      <c r="G1473" s="2">
        <v>0</v>
      </c>
      <c r="H1473" s="2"/>
      <c r="I1473" s="2">
        <v>0</v>
      </c>
      <c r="J1473" s="2"/>
      <c r="K1473" s="2">
        <v>0</v>
      </c>
      <c r="L1473" s="2"/>
      <c r="M1473" s="4">
        <v>0</v>
      </c>
      <c r="N1473" s="2"/>
      <c r="O1473" s="4">
        <v>0</v>
      </c>
      <c r="P1473" s="2"/>
      <c r="Q1473" s="4">
        <f t="shared" si="52"/>
        <v>0</v>
      </c>
      <c r="T1473" s="13"/>
    </row>
    <row r="1474" spans="1:21" ht="11.85" customHeight="1" x14ac:dyDescent="0.2">
      <c r="A1474" s="3" t="s">
        <v>770</v>
      </c>
      <c r="C1474" s="2">
        <v>3360.4</v>
      </c>
      <c r="D1474" s="2"/>
      <c r="E1474" s="2">
        <v>1261.07</v>
      </c>
      <c r="F1474" s="2"/>
      <c r="G1474" s="2">
        <v>1831.65</v>
      </c>
      <c r="H1474" s="2"/>
      <c r="I1474" s="2">
        <v>5000</v>
      </c>
      <c r="J1474" s="2"/>
      <c r="K1474" s="2">
        <v>5000</v>
      </c>
      <c r="L1474" s="2"/>
      <c r="M1474" s="4">
        <v>800</v>
      </c>
      <c r="N1474" s="2"/>
      <c r="O1474" s="4">
        <v>0</v>
      </c>
      <c r="P1474" s="2"/>
      <c r="Q1474" s="4">
        <f t="shared" si="52"/>
        <v>800</v>
      </c>
      <c r="T1474" s="13"/>
    </row>
    <row r="1475" spans="1:21" ht="11.85" customHeight="1" x14ac:dyDescent="0.2">
      <c r="A1475" s="3" t="s">
        <v>771</v>
      </c>
      <c r="C1475" s="2">
        <v>0</v>
      </c>
      <c r="D1475" s="2"/>
      <c r="E1475" s="2">
        <v>0</v>
      </c>
      <c r="F1475" s="2"/>
      <c r="G1475" s="2">
        <v>0</v>
      </c>
      <c r="H1475" s="2"/>
      <c r="I1475" s="2">
        <v>0</v>
      </c>
      <c r="J1475" s="2"/>
      <c r="K1475" s="2">
        <v>0</v>
      </c>
      <c r="L1475" s="2"/>
      <c r="M1475" s="4">
        <v>0</v>
      </c>
      <c r="N1475" s="2"/>
      <c r="O1475" s="4">
        <v>0</v>
      </c>
      <c r="P1475" s="2"/>
      <c r="Q1475" s="4">
        <f t="shared" si="52"/>
        <v>0</v>
      </c>
      <c r="T1475" s="13"/>
    </row>
    <row r="1476" spans="1:21" ht="11.85" customHeight="1" x14ac:dyDescent="0.2">
      <c r="A1476" s="3" t="s">
        <v>772</v>
      </c>
      <c r="C1476" s="2">
        <v>0</v>
      </c>
      <c r="D1476" s="2"/>
      <c r="E1476" s="2">
        <v>0</v>
      </c>
      <c r="F1476" s="2"/>
      <c r="G1476" s="2">
        <v>0</v>
      </c>
      <c r="H1476" s="2"/>
      <c r="I1476" s="2">
        <v>0</v>
      </c>
      <c r="J1476" s="2"/>
      <c r="K1476" s="2">
        <v>0</v>
      </c>
      <c r="L1476" s="2"/>
      <c r="M1476" s="4">
        <v>0</v>
      </c>
      <c r="N1476" s="2"/>
      <c r="O1476" s="4">
        <v>0</v>
      </c>
      <c r="P1476" s="2"/>
      <c r="Q1476" s="4">
        <f t="shared" si="52"/>
        <v>0</v>
      </c>
      <c r="T1476" s="13"/>
    </row>
    <row r="1477" spans="1:21" ht="11.85" customHeight="1" x14ac:dyDescent="0.2">
      <c r="A1477" s="3" t="s">
        <v>773</v>
      </c>
      <c r="C1477" s="14">
        <v>6800</v>
      </c>
      <c r="D1477" s="2"/>
      <c r="E1477" s="14">
        <v>9850</v>
      </c>
      <c r="F1477" s="2"/>
      <c r="G1477" s="14">
        <v>5600</v>
      </c>
      <c r="H1477" s="2"/>
      <c r="I1477" s="14">
        <v>6000</v>
      </c>
      <c r="J1477" s="2"/>
      <c r="K1477" s="14">
        <v>6000</v>
      </c>
      <c r="L1477" s="2"/>
      <c r="M1477" s="15">
        <v>6000</v>
      </c>
      <c r="N1477" s="2"/>
      <c r="O1477" s="15">
        <v>0</v>
      </c>
      <c r="P1477" s="2"/>
      <c r="Q1477" s="15">
        <f t="shared" si="52"/>
        <v>6000</v>
      </c>
      <c r="T1477" s="13"/>
    </row>
    <row r="1478" spans="1:21" ht="11.85" customHeight="1" x14ac:dyDescent="0.2">
      <c r="A1478" s="3" t="s">
        <v>299</v>
      </c>
      <c r="C1478" s="2">
        <f>SUM(C1472:C1477)</f>
        <v>18996.04</v>
      </c>
      <c r="D1478" s="2"/>
      <c r="E1478" s="2">
        <f>SUM(E1472:E1477)</f>
        <v>18306.72</v>
      </c>
      <c r="F1478" s="2"/>
      <c r="G1478" s="2">
        <f>SUM(G1472:G1477)</f>
        <v>17685.010000000002</v>
      </c>
      <c r="H1478" s="2"/>
      <c r="I1478" s="2">
        <f>SUM(I1472:I1477)</f>
        <v>14000</v>
      </c>
      <c r="J1478" s="2"/>
      <c r="K1478" s="4">
        <f>SUM(K1472:K1477)</f>
        <v>14000</v>
      </c>
      <c r="L1478" s="2"/>
      <c r="M1478" s="4">
        <f>SUM(M1472:M1477)</f>
        <v>11200</v>
      </c>
      <c r="N1478" s="2"/>
      <c r="O1478" s="4">
        <f>SUM(O1472:O1477)</f>
        <v>0</v>
      </c>
      <c r="P1478" s="2"/>
      <c r="Q1478" s="4">
        <f>SUM(Q1472:Q1477)</f>
        <v>11200</v>
      </c>
      <c r="T1478" s="17"/>
      <c r="U1478" s="2"/>
    </row>
    <row r="1479" spans="1:21" ht="11.85" customHeight="1" x14ac:dyDescent="0.2"/>
    <row r="1480" spans="1:21" ht="11.85" customHeight="1" x14ac:dyDescent="0.2">
      <c r="A1480" s="12" t="s">
        <v>300</v>
      </c>
    </row>
    <row r="1481" spans="1:21" ht="11.85" customHeight="1" x14ac:dyDescent="0.2">
      <c r="A1481" s="3" t="s">
        <v>774</v>
      </c>
      <c r="C1481" s="2">
        <v>829.72</v>
      </c>
      <c r="D1481" s="2"/>
      <c r="E1481" s="2">
        <v>478.73</v>
      </c>
      <c r="F1481" s="2"/>
      <c r="G1481" s="2">
        <v>179.2</v>
      </c>
      <c r="H1481" s="2"/>
      <c r="I1481" s="2">
        <v>4000</v>
      </c>
      <c r="J1481" s="2"/>
      <c r="K1481" s="2">
        <v>3000</v>
      </c>
      <c r="L1481" s="2"/>
      <c r="M1481" s="4">
        <v>1000</v>
      </c>
      <c r="N1481" s="2"/>
      <c r="O1481" s="4">
        <v>0</v>
      </c>
      <c r="P1481" s="2"/>
      <c r="Q1481" s="4">
        <f t="shared" ref="Q1481:Q1487" si="53">M1481+O1481</f>
        <v>1000</v>
      </c>
      <c r="T1481" s="13"/>
    </row>
    <row r="1482" spans="1:21" ht="11.85" customHeight="1" x14ac:dyDescent="0.2">
      <c r="A1482" s="3" t="s">
        <v>775</v>
      </c>
      <c r="C1482" s="2">
        <v>592.97</v>
      </c>
      <c r="D1482" s="2"/>
      <c r="E1482" s="2">
        <v>617.62</v>
      </c>
      <c r="F1482" s="2"/>
      <c r="G1482" s="2">
        <v>1340.64</v>
      </c>
      <c r="H1482" s="2"/>
      <c r="I1482" s="2">
        <v>1000</v>
      </c>
      <c r="J1482" s="2"/>
      <c r="K1482" s="2">
        <v>2965</v>
      </c>
      <c r="L1482" s="2"/>
      <c r="M1482" s="4">
        <v>5000</v>
      </c>
      <c r="N1482" s="2"/>
      <c r="O1482" s="4">
        <v>0</v>
      </c>
      <c r="P1482" s="2"/>
      <c r="Q1482" s="4">
        <f t="shared" si="53"/>
        <v>5000</v>
      </c>
      <c r="T1482" s="13"/>
    </row>
    <row r="1483" spans="1:21" ht="11.85" customHeight="1" x14ac:dyDescent="0.2">
      <c r="A1483" s="3" t="s">
        <v>776</v>
      </c>
      <c r="C1483" s="2">
        <v>1537.09</v>
      </c>
      <c r="D1483" s="2"/>
      <c r="E1483" s="2">
        <v>1291.6500000000001</v>
      </c>
      <c r="F1483" s="2"/>
      <c r="G1483" s="2">
        <v>1300.19</v>
      </c>
      <c r="H1483" s="2"/>
      <c r="I1483" s="2">
        <v>2500</v>
      </c>
      <c r="J1483" s="2"/>
      <c r="K1483" s="2">
        <v>1535</v>
      </c>
      <c r="L1483" s="2"/>
      <c r="M1483" s="4">
        <v>2500</v>
      </c>
      <c r="N1483" s="2"/>
      <c r="O1483" s="4">
        <v>0</v>
      </c>
      <c r="P1483" s="2"/>
      <c r="Q1483" s="4">
        <f t="shared" si="53"/>
        <v>2500</v>
      </c>
      <c r="T1483" s="13"/>
    </row>
    <row r="1484" spans="1:21" ht="11.85" customHeight="1" x14ac:dyDescent="0.2">
      <c r="A1484" s="3" t="s">
        <v>777</v>
      </c>
      <c r="C1484" s="2">
        <v>565</v>
      </c>
      <c r="D1484" s="2"/>
      <c r="E1484" s="2">
        <v>0</v>
      </c>
      <c r="F1484" s="2"/>
      <c r="G1484" s="2">
        <v>2256.54</v>
      </c>
      <c r="H1484" s="2"/>
      <c r="I1484" s="2">
        <v>600</v>
      </c>
      <c r="J1484" s="2"/>
      <c r="K1484" s="2">
        <v>600</v>
      </c>
      <c r="L1484" s="2"/>
      <c r="M1484" s="4">
        <v>600</v>
      </c>
      <c r="N1484" s="2"/>
      <c r="O1484" s="4">
        <v>0</v>
      </c>
      <c r="P1484" s="2"/>
      <c r="Q1484" s="4">
        <f t="shared" si="53"/>
        <v>600</v>
      </c>
      <c r="T1484" s="13"/>
    </row>
    <row r="1485" spans="1:21" ht="11.85" customHeight="1" x14ac:dyDescent="0.2">
      <c r="A1485" s="3" t="s">
        <v>778</v>
      </c>
      <c r="C1485" s="2">
        <v>0</v>
      </c>
      <c r="D1485" s="2"/>
      <c r="E1485" s="2">
        <v>0</v>
      </c>
      <c r="F1485" s="2"/>
      <c r="G1485" s="2">
        <v>0</v>
      </c>
      <c r="H1485" s="2"/>
      <c r="I1485" s="2">
        <v>0</v>
      </c>
      <c r="J1485" s="2"/>
      <c r="K1485" s="2">
        <v>0</v>
      </c>
      <c r="L1485" s="2"/>
      <c r="M1485" s="4">
        <v>0</v>
      </c>
      <c r="N1485" s="2"/>
      <c r="O1485" s="4">
        <v>0</v>
      </c>
      <c r="P1485" s="2"/>
      <c r="Q1485" s="4">
        <f t="shared" si="53"/>
        <v>0</v>
      </c>
      <c r="T1485" s="13"/>
    </row>
    <row r="1486" spans="1:21" ht="11.85" customHeight="1" x14ac:dyDescent="0.2">
      <c r="A1486" s="3" t="s">
        <v>779</v>
      </c>
      <c r="C1486" s="2">
        <v>0</v>
      </c>
      <c r="D1486" s="2"/>
      <c r="E1486" s="2">
        <v>0</v>
      </c>
      <c r="F1486" s="2"/>
      <c r="G1486" s="2">
        <v>0</v>
      </c>
      <c r="H1486" s="2"/>
      <c r="I1486" s="2">
        <v>0</v>
      </c>
      <c r="J1486" s="2"/>
      <c r="K1486" s="2">
        <v>0</v>
      </c>
      <c r="L1486" s="2"/>
      <c r="M1486" s="4">
        <v>0</v>
      </c>
      <c r="N1486" s="2"/>
      <c r="O1486" s="4">
        <v>0</v>
      </c>
      <c r="P1486" s="2"/>
      <c r="Q1486" s="4">
        <f t="shared" si="53"/>
        <v>0</v>
      </c>
      <c r="T1486" s="13"/>
    </row>
    <row r="1487" spans="1:21" ht="11.85" customHeight="1" x14ac:dyDescent="0.2">
      <c r="A1487" s="3" t="s">
        <v>780</v>
      </c>
      <c r="C1487" s="14">
        <v>0</v>
      </c>
      <c r="D1487" s="2"/>
      <c r="E1487" s="14">
        <v>0</v>
      </c>
      <c r="F1487" s="2"/>
      <c r="G1487" s="14">
        <v>0</v>
      </c>
      <c r="H1487" s="2"/>
      <c r="I1487" s="14">
        <v>0</v>
      </c>
      <c r="J1487" s="2"/>
      <c r="K1487" s="14">
        <v>0</v>
      </c>
      <c r="L1487" s="2"/>
      <c r="M1487" s="15">
        <v>0</v>
      </c>
      <c r="N1487" s="2"/>
      <c r="O1487" s="15">
        <v>0</v>
      </c>
      <c r="P1487" s="2"/>
      <c r="Q1487" s="15">
        <f t="shared" si="53"/>
        <v>0</v>
      </c>
      <c r="T1487" s="13"/>
    </row>
    <row r="1488" spans="1:21" ht="11.85" customHeight="1" x14ac:dyDescent="0.2">
      <c r="A1488" s="3" t="s">
        <v>322</v>
      </c>
      <c r="C1488" s="2">
        <f>SUM(C1481:C1487)</f>
        <v>3524.7799999999997</v>
      </c>
      <c r="D1488" s="2"/>
      <c r="E1488" s="2">
        <f>SUM(E1481:E1487)</f>
        <v>2388</v>
      </c>
      <c r="F1488" s="2"/>
      <c r="G1488" s="2">
        <f>SUM(G1481:G1487)</f>
        <v>5076.57</v>
      </c>
      <c r="H1488" s="2"/>
      <c r="I1488" s="2">
        <f>SUM(I1481:I1487)</f>
        <v>8100</v>
      </c>
      <c r="J1488" s="2"/>
      <c r="K1488" s="4">
        <f>SUM(K1481:K1487)</f>
        <v>8100</v>
      </c>
      <c r="L1488" s="2"/>
      <c r="M1488" s="4">
        <f>SUM(M1481:M1487)</f>
        <v>9100</v>
      </c>
      <c r="N1488" s="2"/>
      <c r="O1488" s="4">
        <f>SUM(O1481:O1487)</f>
        <v>0</v>
      </c>
      <c r="P1488" s="2"/>
      <c r="Q1488" s="4">
        <f>SUM(Q1481:Q1487)</f>
        <v>9100</v>
      </c>
      <c r="T1488" s="17"/>
    </row>
    <row r="1489" spans="1:20" ht="11.85" customHeight="1" x14ac:dyDescent="0.2">
      <c r="D1489" s="2"/>
      <c r="F1489" s="2"/>
      <c r="H1489" s="2"/>
      <c r="J1489" s="2"/>
      <c r="L1489" s="2"/>
      <c r="N1489" s="2"/>
      <c r="P1489" s="2"/>
    </row>
    <row r="1490" spans="1:20" ht="11.85" customHeight="1" x14ac:dyDescent="0.2">
      <c r="A1490" s="3" t="s">
        <v>781</v>
      </c>
      <c r="C1490" s="2">
        <v>0</v>
      </c>
      <c r="D1490" s="2"/>
      <c r="E1490" s="2">
        <v>0</v>
      </c>
      <c r="F1490" s="2"/>
      <c r="G1490" s="2">
        <v>0</v>
      </c>
      <c r="H1490" s="2"/>
      <c r="I1490" s="2">
        <v>0</v>
      </c>
      <c r="J1490" s="2"/>
      <c r="K1490" s="4">
        <v>112500</v>
      </c>
      <c r="L1490" s="2"/>
      <c r="M1490" s="4">
        <v>0</v>
      </c>
      <c r="N1490" s="2"/>
      <c r="O1490" s="4">
        <v>0</v>
      </c>
      <c r="P1490" s="2"/>
      <c r="Q1490" s="4">
        <f>M1490+O1490</f>
        <v>0</v>
      </c>
      <c r="T1490" s="13"/>
    </row>
    <row r="1491" spans="1:20" ht="11.85" customHeight="1" x14ac:dyDescent="0.2">
      <c r="A1491" s="3" t="s">
        <v>782</v>
      </c>
      <c r="C1491" s="14">
        <v>0</v>
      </c>
      <c r="D1491" s="2"/>
      <c r="E1491" s="14">
        <v>0</v>
      </c>
      <c r="F1491" s="2"/>
      <c r="G1491" s="14">
        <v>0</v>
      </c>
      <c r="H1491" s="2"/>
      <c r="I1491" s="14">
        <v>0</v>
      </c>
      <c r="J1491" s="2"/>
      <c r="K1491" s="15">
        <v>6500</v>
      </c>
      <c r="L1491" s="2"/>
      <c r="M1491" s="15">
        <v>0</v>
      </c>
      <c r="N1491" s="2"/>
      <c r="O1491" s="15">
        <v>0</v>
      </c>
      <c r="P1491" s="2"/>
      <c r="Q1491" s="15">
        <v>0</v>
      </c>
      <c r="T1491" s="13"/>
    </row>
    <row r="1492" spans="1:20" ht="11.85" customHeight="1" x14ac:dyDescent="0.2">
      <c r="A1492" s="3" t="s">
        <v>325</v>
      </c>
      <c r="C1492" s="2">
        <f>SUM(C1490:C1491)</f>
        <v>0</v>
      </c>
      <c r="D1492" s="2"/>
      <c r="E1492" s="2">
        <f>SUM(E1490:E1491)</f>
        <v>0</v>
      </c>
      <c r="F1492" s="2"/>
      <c r="G1492" s="2">
        <f>SUM(G1490:G1491)</f>
        <v>0</v>
      </c>
      <c r="H1492" s="2"/>
      <c r="I1492" s="2">
        <f>SUM(I1490:I1491)</f>
        <v>0</v>
      </c>
      <c r="J1492" s="2"/>
      <c r="K1492" s="4">
        <f>SUM(K1490:K1491)</f>
        <v>119000</v>
      </c>
      <c r="L1492" s="2"/>
      <c r="M1492" s="4">
        <f>SUM(M1490:M1491)</f>
        <v>0</v>
      </c>
      <c r="N1492" s="2"/>
      <c r="O1492" s="4">
        <f>SUM(O1490:O1491)</f>
        <v>0</v>
      </c>
      <c r="P1492" s="2"/>
      <c r="Q1492" s="4">
        <f>SUM(Q1490:Q1491)</f>
        <v>0</v>
      </c>
    </row>
    <row r="1493" spans="1:20" ht="11.85" customHeight="1" x14ac:dyDescent="0.2">
      <c r="D1493" s="2"/>
      <c r="F1493" s="2"/>
      <c r="H1493" s="2"/>
      <c r="J1493" s="2"/>
      <c r="L1493" s="2"/>
      <c r="N1493" s="2"/>
      <c r="P1493" s="2"/>
    </row>
    <row r="1494" spans="1:20" ht="11.85" customHeight="1" x14ac:dyDescent="0.2">
      <c r="A1494" s="3" t="s">
        <v>783</v>
      </c>
      <c r="C1494" s="2">
        <f>C1478+C1488+C1492+C1469</f>
        <v>22520.82</v>
      </c>
      <c r="D1494" s="2"/>
      <c r="E1494" s="2">
        <f>E1478+E1488+E1492+E1469</f>
        <v>20694.72</v>
      </c>
      <c r="F1494" s="2"/>
      <c r="G1494" s="2">
        <f>G1478+G1488+G1492+G1469</f>
        <v>31047.370000000003</v>
      </c>
      <c r="H1494" s="2"/>
      <c r="I1494" s="2">
        <f>I1478+I1488+I1492+I1469</f>
        <v>33046</v>
      </c>
      <c r="J1494" s="2"/>
      <c r="K1494" s="4">
        <f>K1478+K1488+K1492+K1469</f>
        <v>152046</v>
      </c>
      <c r="L1494" s="2"/>
      <c r="M1494" s="4">
        <f>M1478+M1488+M1492+M1469</f>
        <v>20300</v>
      </c>
      <c r="N1494" s="2"/>
      <c r="O1494" s="4">
        <f>O1478+O1488+O1492+O1469</f>
        <v>0</v>
      </c>
      <c r="P1494" s="2"/>
      <c r="Q1494" s="4">
        <f>Q1478+Q1488+Q1492+Q1469</f>
        <v>20300</v>
      </c>
      <c r="T1494" s="13"/>
    </row>
    <row r="1495" spans="1:20" ht="11.85" customHeight="1" x14ac:dyDescent="0.2"/>
    <row r="1496" spans="1:20" ht="11.85" customHeight="1" x14ac:dyDescent="0.2"/>
    <row r="1497" spans="1:20" ht="11.85" customHeight="1" x14ac:dyDescent="0.2"/>
    <row r="1498" spans="1:20" ht="11.85" customHeight="1" x14ac:dyDescent="0.2"/>
    <row r="1499" spans="1:20" ht="11.85" customHeight="1" x14ac:dyDescent="0.2"/>
    <row r="1500" spans="1:20" ht="11.85" customHeight="1" x14ac:dyDescent="0.2"/>
    <row r="1501" spans="1:20" ht="11.85" customHeight="1" x14ac:dyDescent="0.2"/>
    <row r="1502" spans="1:20" ht="11.85" customHeight="1" x14ac:dyDescent="0.2"/>
    <row r="1503" spans="1:20" ht="11.85" customHeight="1" x14ac:dyDescent="0.2"/>
    <row r="1504" spans="1:20" ht="11.85" customHeight="1" x14ac:dyDescent="0.2"/>
    <row r="1505" ht="11.85" customHeight="1" x14ac:dyDescent="0.2"/>
    <row r="1506" ht="11.85" customHeight="1" x14ac:dyDescent="0.2"/>
    <row r="1507" ht="11.85" customHeight="1" x14ac:dyDescent="0.2"/>
    <row r="1508" ht="11.85" customHeight="1" x14ac:dyDescent="0.2"/>
    <row r="1509" ht="11.85" customHeight="1" x14ac:dyDescent="0.2"/>
    <row r="1510" ht="11.85" customHeight="1" x14ac:dyDescent="0.2"/>
    <row r="1511" ht="11.85" customHeight="1" x14ac:dyDescent="0.2"/>
    <row r="1512" ht="11.85" customHeight="1" x14ac:dyDescent="0.2"/>
    <row r="1513" ht="11.85" customHeight="1" x14ac:dyDescent="0.2"/>
    <row r="1514" ht="11.85" customHeight="1" x14ac:dyDescent="0.2"/>
    <row r="1515" ht="11.85" customHeight="1" x14ac:dyDescent="0.2"/>
    <row r="1516" ht="11.85" customHeight="1" x14ac:dyDescent="0.2"/>
    <row r="1517" ht="11.85" customHeight="1" x14ac:dyDescent="0.2"/>
    <row r="1518" ht="11.85" customHeight="1" x14ac:dyDescent="0.2"/>
    <row r="1519" ht="11.85" customHeight="1" x14ac:dyDescent="0.2"/>
    <row r="1520" ht="11.85" customHeight="1" x14ac:dyDescent="0.2"/>
    <row r="1521" spans="1:20" ht="11.85" customHeight="1" x14ac:dyDescent="0.2"/>
    <row r="1522" spans="1:20" ht="11.85" customHeight="1" x14ac:dyDescent="0.2"/>
    <row r="1523" spans="1:20" ht="11.85" customHeight="1" x14ac:dyDescent="0.2"/>
    <row r="1524" spans="1:20" ht="11.85" customHeight="1" x14ac:dyDescent="0.2"/>
    <row r="1525" spans="1:20" ht="11.85" customHeight="1" x14ac:dyDescent="0.2">
      <c r="A1525" s="1"/>
      <c r="B1525" s="1"/>
      <c r="E1525" s="2" t="str">
        <f>$E$1</f>
        <v>CITY OF BRADY</v>
      </c>
    </row>
    <row r="1526" spans="1:20" ht="11.85" customHeight="1" x14ac:dyDescent="0.2">
      <c r="E1526" s="2" t="str">
        <f>$E$2</f>
        <v>BUDGET REPORT</v>
      </c>
    </row>
    <row r="1527" spans="1:20" ht="11.85" customHeight="1" x14ac:dyDescent="0.2">
      <c r="E1527" s="2" t="str">
        <f>$E$3</f>
        <v>FISCAL YEAR 2022 - 2023</v>
      </c>
    </row>
    <row r="1528" spans="1:20" ht="11.85" customHeight="1" x14ac:dyDescent="0.2">
      <c r="A1528" s="3" t="s">
        <v>3</v>
      </c>
    </row>
    <row r="1529" spans="1:20" ht="11.85" customHeight="1" x14ac:dyDescent="0.2">
      <c r="A1529" s="3" t="s">
        <v>784</v>
      </c>
    </row>
    <row r="1530" spans="1:20" ht="11.85" customHeight="1" x14ac:dyDescent="0.2">
      <c r="I1530" s="49" t="str">
        <f>$I$6</f>
        <v>(----- 2021-2022 ------)</v>
      </c>
      <c r="J1530" s="49"/>
      <c r="K1530" s="49"/>
      <c r="L1530" s="6"/>
      <c r="M1530" s="49" t="str">
        <f>$M$6</f>
        <v>2022-2023</v>
      </c>
      <c r="N1530" s="49"/>
      <c r="O1530" s="49"/>
      <c r="P1530" s="49"/>
      <c r="Q1530" s="49"/>
    </row>
    <row r="1531" spans="1:20" ht="11.85" customHeight="1" x14ac:dyDescent="0.2">
      <c r="C1531" s="7" t="str">
        <f>$C$7</f>
        <v>2018-2019</v>
      </c>
      <c r="D1531" s="6"/>
      <c r="E1531" s="7" t="str">
        <f>$E$7</f>
        <v>2019-2020</v>
      </c>
      <c r="F1531" s="6"/>
      <c r="G1531" s="7" t="str">
        <f>$G$7</f>
        <v>2020-2021</v>
      </c>
      <c r="H1531" s="6"/>
      <c r="I1531" s="7" t="s">
        <v>9</v>
      </c>
      <c r="J1531" s="6"/>
      <c r="K1531" s="8" t="str">
        <f>+$K$7</f>
        <v>PROJECTED</v>
      </c>
      <c r="L1531" s="6"/>
      <c r="M1531" s="8" t="str">
        <f>$M$7</f>
        <v>2022-2023</v>
      </c>
      <c r="N1531" s="6"/>
      <c r="O1531" s="8" t="str">
        <f>$O$7</f>
        <v>2022-2023</v>
      </c>
      <c r="P1531" s="6"/>
      <c r="Q1531" s="8" t="str">
        <f>$Q$7</f>
        <v xml:space="preserve">APPROVED </v>
      </c>
    </row>
    <row r="1532" spans="1:20" ht="11.85" customHeight="1" x14ac:dyDescent="0.2">
      <c r="A1532" s="9" t="s">
        <v>268</v>
      </c>
      <c r="C1532" s="10" t="s">
        <v>12</v>
      </c>
      <c r="D1532" s="6"/>
      <c r="E1532" s="10" t="s">
        <v>12</v>
      </c>
      <c r="F1532" s="6"/>
      <c r="G1532" s="10" t="s">
        <v>12</v>
      </c>
      <c r="H1532" s="6"/>
      <c r="I1532" s="10" t="s">
        <v>13</v>
      </c>
      <c r="J1532" s="6"/>
      <c r="K1532" s="11" t="s">
        <v>13</v>
      </c>
      <c r="L1532" s="6"/>
      <c r="M1532" s="11" t="str">
        <f>$M$8</f>
        <v>BASE</v>
      </c>
      <c r="N1532" s="6"/>
      <c r="O1532" s="11" t="str">
        <f>$O$8</f>
        <v>SUPPLEMENTAL</v>
      </c>
      <c r="P1532" s="6"/>
      <c r="Q1532" s="11" t="str">
        <f>$Q$8</f>
        <v>BUDGET</v>
      </c>
    </row>
    <row r="1533" spans="1:20" ht="11.85" customHeight="1" x14ac:dyDescent="0.2"/>
    <row r="1534" spans="1:20" ht="11.85" customHeight="1" x14ac:dyDescent="0.2">
      <c r="A1534" s="12" t="s">
        <v>269</v>
      </c>
    </row>
    <row r="1535" spans="1:20" ht="11.85" customHeight="1" x14ac:dyDescent="0.2">
      <c r="A1535" s="3" t="s">
        <v>785</v>
      </c>
      <c r="C1535" s="2">
        <v>37512</v>
      </c>
      <c r="D1535" s="2"/>
      <c r="E1535" s="2">
        <v>41814</v>
      </c>
      <c r="F1535" s="2"/>
      <c r="G1535" s="2">
        <v>45516</v>
      </c>
      <c r="H1535" s="2"/>
      <c r="I1535" s="2">
        <v>28410</v>
      </c>
      <c r="J1535" s="2"/>
      <c r="K1535" s="2">
        <v>28410</v>
      </c>
      <c r="L1535" s="2"/>
      <c r="M1535" s="4">
        <v>28978</v>
      </c>
      <c r="N1535" s="2"/>
      <c r="O1535" s="4">
        <v>0</v>
      </c>
      <c r="P1535" s="2"/>
      <c r="Q1535" s="4">
        <f t="shared" ref="Q1535:Q1543" si="54">M1535+O1535</f>
        <v>28978</v>
      </c>
      <c r="T1535" s="13"/>
    </row>
    <row r="1536" spans="1:20" ht="11.85" customHeight="1" x14ac:dyDescent="0.2">
      <c r="A1536" s="3" t="s">
        <v>786</v>
      </c>
      <c r="C1536" s="2">
        <v>681.76</v>
      </c>
      <c r="D1536" s="2"/>
      <c r="E1536" s="2">
        <v>0</v>
      </c>
      <c r="F1536" s="2"/>
      <c r="G1536" s="2">
        <v>0</v>
      </c>
      <c r="H1536" s="2"/>
      <c r="I1536" s="2">
        <v>0</v>
      </c>
      <c r="J1536" s="2"/>
      <c r="K1536" s="2">
        <v>0</v>
      </c>
      <c r="L1536" s="2"/>
      <c r="M1536" s="4">
        <v>0</v>
      </c>
      <c r="N1536" s="2"/>
      <c r="O1536" s="4">
        <v>0</v>
      </c>
      <c r="P1536" s="2"/>
      <c r="Q1536" s="4">
        <f t="shared" si="54"/>
        <v>0</v>
      </c>
      <c r="T1536" s="13"/>
    </row>
    <row r="1537" spans="1:21" ht="11.85" customHeight="1" x14ac:dyDescent="0.2">
      <c r="A1537" s="3" t="s">
        <v>787</v>
      </c>
      <c r="C1537" s="2">
        <v>1450</v>
      </c>
      <c r="D1537" s="2"/>
      <c r="E1537" s="2">
        <v>1500</v>
      </c>
      <c r="F1537" s="2"/>
      <c r="G1537" s="2">
        <v>1500</v>
      </c>
      <c r="H1537" s="2"/>
      <c r="I1537" s="2">
        <v>1500</v>
      </c>
      <c r="J1537" s="2"/>
      <c r="K1537" s="2">
        <v>1500</v>
      </c>
      <c r="L1537" s="2"/>
      <c r="M1537" s="4">
        <v>1500</v>
      </c>
      <c r="N1537" s="2"/>
      <c r="O1537" s="4">
        <v>0</v>
      </c>
      <c r="P1537" s="2"/>
      <c r="Q1537" s="4">
        <f t="shared" si="54"/>
        <v>1500</v>
      </c>
      <c r="T1537" s="13"/>
    </row>
    <row r="1538" spans="1:21" ht="11.85" customHeight="1" x14ac:dyDescent="0.2">
      <c r="A1538" s="3" t="s">
        <v>788</v>
      </c>
      <c r="C1538" s="2">
        <v>0</v>
      </c>
      <c r="D1538" s="2"/>
      <c r="E1538" s="2">
        <v>0</v>
      </c>
      <c r="F1538" s="2"/>
      <c r="G1538" s="2">
        <v>0</v>
      </c>
      <c r="H1538" s="2"/>
      <c r="I1538" s="2">
        <v>240</v>
      </c>
      <c r="J1538" s="2"/>
      <c r="K1538" s="2">
        <v>240</v>
      </c>
      <c r="L1538" s="2"/>
      <c r="M1538" s="4">
        <v>0</v>
      </c>
      <c r="N1538" s="2"/>
      <c r="O1538" s="4">
        <v>0</v>
      </c>
      <c r="P1538" s="2"/>
      <c r="Q1538" s="4">
        <f t="shared" si="54"/>
        <v>0</v>
      </c>
      <c r="T1538" s="13"/>
    </row>
    <row r="1539" spans="1:21" ht="11.85" customHeight="1" x14ac:dyDescent="0.2">
      <c r="A1539" s="3" t="s">
        <v>789</v>
      </c>
      <c r="C1539" s="2">
        <v>10710.67</v>
      </c>
      <c r="D1539" s="2"/>
      <c r="E1539" s="2">
        <v>11314.38</v>
      </c>
      <c r="F1539" s="2"/>
      <c r="G1539" s="2">
        <v>11526.95</v>
      </c>
      <c r="H1539" s="2"/>
      <c r="I1539" s="2">
        <v>5916</v>
      </c>
      <c r="J1539" s="2"/>
      <c r="K1539" s="2">
        <v>5916</v>
      </c>
      <c r="L1539" s="2"/>
      <c r="M1539" s="4">
        <v>6180</v>
      </c>
      <c r="N1539" s="2"/>
      <c r="O1539" s="4">
        <v>0</v>
      </c>
      <c r="P1539" s="2"/>
      <c r="Q1539" s="4">
        <f t="shared" si="54"/>
        <v>6180</v>
      </c>
      <c r="T1539" s="13"/>
    </row>
    <row r="1540" spans="1:21" ht="11.85" customHeight="1" x14ac:dyDescent="0.2">
      <c r="A1540" s="3" t="s">
        <v>790</v>
      </c>
      <c r="C1540" s="2">
        <v>3555.05</v>
      </c>
      <c r="D1540" s="2"/>
      <c r="E1540" s="2">
        <v>3437.28</v>
      </c>
      <c r="F1540" s="2"/>
      <c r="G1540" s="2">
        <v>3749.37</v>
      </c>
      <c r="H1540" s="2"/>
      <c r="I1540" s="2">
        <v>1810</v>
      </c>
      <c r="J1540" s="2"/>
      <c r="K1540" s="2">
        <v>1810</v>
      </c>
      <c r="L1540" s="2"/>
      <c r="M1540" s="4">
        <v>1882</v>
      </c>
      <c r="N1540" s="2"/>
      <c r="O1540" s="4">
        <v>0</v>
      </c>
      <c r="P1540" s="2"/>
      <c r="Q1540" s="4">
        <f t="shared" si="54"/>
        <v>1882</v>
      </c>
      <c r="T1540" s="13"/>
    </row>
    <row r="1541" spans="1:21" ht="11.85" customHeight="1" x14ac:dyDescent="0.2">
      <c r="A1541" s="3" t="s">
        <v>791</v>
      </c>
      <c r="C1541" s="2">
        <v>62.94</v>
      </c>
      <c r="D1541" s="2"/>
      <c r="E1541" s="2">
        <v>118.85</v>
      </c>
      <c r="F1541" s="2"/>
      <c r="G1541" s="2">
        <v>119.99</v>
      </c>
      <c r="H1541" s="2"/>
      <c r="I1541" s="2">
        <v>123</v>
      </c>
      <c r="J1541" s="2"/>
      <c r="K1541" s="2">
        <v>123</v>
      </c>
      <c r="L1541" s="2"/>
      <c r="M1541" s="4">
        <v>172</v>
      </c>
      <c r="N1541" s="2"/>
      <c r="O1541" s="4">
        <v>0</v>
      </c>
      <c r="P1541" s="2"/>
      <c r="Q1541" s="4">
        <f t="shared" si="54"/>
        <v>172</v>
      </c>
      <c r="T1541" s="13"/>
    </row>
    <row r="1542" spans="1:21" ht="11.85" customHeight="1" x14ac:dyDescent="0.2">
      <c r="A1542" s="3" t="s">
        <v>792</v>
      </c>
      <c r="C1542" s="2">
        <v>50.7</v>
      </c>
      <c r="D1542" s="2"/>
      <c r="E1542" s="2">
        <v>291.27</v>
      </c>
      <c r="F1542" s="2"/>
      <c r="G1542" s="2">
        <v>503.99</v>
      </c>
      <c r="H1542" s="2"/>
      <c r="I1542" s="2">
        <v>216</v>
      </c>
      <c r="J1542" s="2"/>
      <c r="K1542" s="2">
        <v>216</v>
      </c>
      <c r="L1542" s="2"/>
      <c r="M1542" s="4">
        <v>176</v>
      </c>
      <c r="N1542" s="2"/>
      <c r="O1542" s="4">
        <v>0</v>
      </c>
      <c r="P1542" s="2"/>
      <c r="Q1542" s="4">
        <f t="shared" si="54"/>
        <v>176</v>
      </c>
      <c r="T1542" s="13"/>
    </row>
    <row r="1543" spans="1:21" ht="11.85" customHeight="1" x14ac:dyDescent="0.2">
      <c r="A1543" s="3" t="s">
        <v>793</v>
      </c>
      <c r="C1543" s="14">
        <v>3070.97</v>
      </c>
      <c r="D1543" s="2"/>
      <c r="E1543" s="14">
        <v>3351.71</v>
      </c>
      <c r="F1543" s="2"/>
      <c r="G1543" s="14">
        <v>3510.29</v>
      </c>
      <c r="H1543" s="2"/>
      <c r="I1543" s="14">
        <v>2216</v>
      </c>
      <c r="J1543" s="2"/>
      <c r="K1543" s="14">
        <v>2216</v>
      </c>
      <c r="L1543" s="2"/>
      <c r="M1543" s="15">
        <v>2260</v>
      </c>
      <c r="N1543" s="2"/>
      <c r="O1543" s="15">
        <v>0</v>
      </c>
      <c r="P1543" s="2"/>
      <c r="Q1543" s="15">
        <f t="shared" si="54"/>
        <v>2260</v>
      </c>
      <c r="T1543" s="13"/>
    </row>
    <row r="1544" spans="1:21" ht="11.85" customHeight="1" x14ac:dyDescent="0.2">
      <c r="A1544" s="3" t="s">
        <v>280</v>
      </c>
      <c r="C1544" s="2">
        <f>SUM(C1535:C1543)</f>
        <v>57094.090000000004</v>
      </c>
      <c r="D1544" s="2"/>
      <c r="E1544" s="2">
        <f>SUM(E1535:E1543)</f>
        <v>61827.489999999991</v>
      </c>
      <c r="F1544" s="2"/>
      <c r="G1544" s="2">
        <f>SUM(G1535:G1543)</f>
        <v>66426.59</v>
      </c>
      <c r="H1544" s="2"/>
      <c r="I1544" s="2">
        <f>SUM(I1535:I1543)</f>
        <v>40431</v>
      </c>
      <c r="J1544" s="2"/>
      <c r="K1544" s="4">
        <f>SUM(K1535:K1543)</f>
        <v>40431</v>
      </c>
      <c r="L1544" s="2"/>
      <c r="M1544" s="4">
        <f>SUM(M1535:M1543)</f>
        <v>41148</v>
      </c>
      <c r="N1544" s="2"/>
      <c r="O1544" s="4">
        <f>SUM(O1535:O1543)</f>
        <v>0</v>
      </c>
      <c r="P1544" s="2"/>
      <c r="Q1544" s="4">
        <f>SUM(Q1535:Q1543)</f>
        <v>41148</v>
      </c>
      <c r="R1544" s="2"/>
      <c r="T1544" s="17"/>
      <c r="U1544" s="2"/>
    </row>
    <row r="1545" spans="1:21" ht="11.85" customHeight="1" x14ac:dyDescent="0.2">
      <c r="D1545" s="2"/>
      <c r="F1545" s="2"/>
      <c r="H1545" s="2"/>
      <c r="J1545" s="2"/>
      <c r="L1545" s="2"/>
      <c r="N1545" s="2"/>
      <c r="P1545" s="2"/>
    </row>
    <row r="1546" spans="1:21" ht="11.85" customHeight="1" x14ac:dyDescent="0.2">
      <c r="A1546" s="12" t="s">
        <v>281</v>
      </c>
      <c r="D1546" s="2"/>
      <c r="F1546" s="2"/>
      <c r="H1546" s="2"/>
      <c r="J1546" s="2"/>
      <c r="L1546" s="2"/>
      <c r="N1546" s="2"/>
      <c r="P1546" s="2"/>
    </row>
    <row r="1547" spans="1:21" ht="11.85" customHeight="1" x14ac:dyDescent="0.2">
      <c r="A1547" s="3" t="s">
        <v>794</v>
      </c>
      <c r="C1547" s="2">
        <v>25271.48</v>
      </c>
      <c r="D1547" s="2"/>
      <c r="E1547" s="2">
        <v>29087.21</v>
      </c>
      <c r="F1547" s="2"/>
      <c r="G1547" s="2">
        <v>31437.52</v>
      </c>
      <c r="H1547" s="2"/>
      <c r="I1547" s="2">
        <v>25000</v>
      </c>
      <c r="J1547" s="2"/>
      <c r="K1547" s="2">
        <v>50000</v>
      </c>
      <c r="L1547" s="2"/>
      <c r="M1547" s="4">
        <v>50000</v>
      </c>
      <c r="N1547" s="2"/>
      <c r="O1547" s="4">
        <v>0</v>
      </c>
      <c r="P1547" s="2"/>
      <c r="Q1547" s="4">
        <f t="shared" ref="Q1547:Q1560" si="55">M1547+O1547</f>
        <v>50000</v>
      </c>
      <c r="T1547" s="13"/>
    </row>
    <row r="1548" spans="1:21" ht="11.85" customHeight="1" x14ac:dyDescent="0.2">
      <c r="A1548" s="3" t="s">
        <v>795</v>
      </c>
      <c r="C1548" s="2">
        <v>190</v>
      </c>
      <c r="D1548" s="2"/>
      <c r="E1548" s="2">
        <v>205</v>
      </c>
      <c r="F1548" s="2"/>
      <c r="G1548" s="2">
        <v>130</v>
      </c>
      <c r="H1548" s="2"/>
      <c r="I1548" s="2">
        <v>200</v>
      </c>
      <c r="J1548" s="2"/>
      <c r="K1548" s="2">
        <v>200</v>
      </c>
      <c r="L1548" s="2"/>
      <c r="M1548" s="4">
        <v>200</v>
      </c>
      <c r="N1548" s="2"/>
      <c r="O1548" s="4">
        <v>0</v>
      </c>
      <c r="P1548" s="2"/>
      <c r="Q1548" s="4">
        <f t="shared" si="55"/>
        <v>200</v>
      </c>
      <c r="T1548" s="13"/>
    </row>
    <row r="1549" spans="1:21" ht="11.85" customHeight="1" x14ac:dyDescent="0.2">
      <c r="A1549" s="3" t="s">
        <v>796</v>
      </c>
      <c r="C1549" s="2">
        <v>2577.42</v>
      </c>
      <c r="D1549" s="2"/>
      <c r="E1549" s="2">
        <v>2325.27</v>
      </c>
      <c r="F1549" s="2"/>
      <c r="G1549" s="2">
        <v>2688.28</v>
      </c>
      <c r="H1549" s="2"/>
      <c r="I1549" s="2">
        <v>2400</v>
      </c>
      <c r="J1549" s="2"/>
      <c r="K1549" s="2">
        <v>2400</v>
      </c>
      <c r="L1549" s="2"/>
      <c r="M1549" s="4">
        <v>2400</v>
      </c>
      <c r="N1549" s="2"/>
      <c r="O1549" s="4">
        <v>0</v>
      </c>
      <c r="P1549" s="2"/>
      <c r="Q1549" s="4">
        <f t="shared" si="55"/>
        <v>2400</v>
      </c>
      <c r="T1549" s="13"/>
    </row>
    <row r="1550" spans="1:21" ht="11.85" customHeight="1" x14ac:dyDescent="0.2">
      <c r="A1550" s="3" t="s">
        <v>797</v>
      </c>
      <c r="C1550" s="2">
        <v>3482.74</v>
      </c>
      <c r="D1550" s="2"/>
      <c r="E1550" s="2">
        <v>2113.58</v>
      </c>
      <c r="F1550" s="2"/>
      <c r="G1550" s="2">
        <v>4869.68</v>
      </c>
      <c r="H1550" s="2"/>
      <c r="I1550" s="2">
        <v>2400</v>
      </c>
      <c r="J1550" s="2"/>
      <c r="K1550" s="2">
        <v>8000</v>
      </c>
      <c r="L1550" s="2"/>
      <c r="M1550" s="4">
        <v>8000</v>
      </c>
      <c r="N1550" s="2"/>
      <c r="O1550" s="4">
        <v>0</v>
      </c>
      <c r="P1550" s="2"/>
      <c r="Q1550" s="4">
        <f t="shared" si="55"/>
        <v>8000</v>
      </c>
      <c r="T1550" s="13"/>
    </row>
    <row r="1551" spans="1:21" ht="11.85" customHeight="1" x14ac:dyDescent="0.2">
      <c r="A1551" s="3" t="s">
        <v>798</v>
      </c>
      <c r="C1551" s="2">
        <v>1086</v>
      </c>
      <c r="D1551" s="2"/>
      <c r="E1551" s="2">
        <v>773.21</v>
      </c>
      <c r="F1551" s="2"/>
      <c r="G1551" s="2">
        <v>711.99</v>
      </c>
      <c r="H1551" s="2"/>
      <c r="I1551" s="2">
        <v>1200</v>
      </c>
      <c r="J1551" s="2"/>
      <c r="K1551" s="2">
        <v>1200</v>
      </c>
      <c r="L1551" s="2"/>
      <c r="M1551" s="4">
        <v>1200</v>
      </c>
      <c r="N1551" s="2"/>
      <c r="O1551" s="4">
        <v>0</v>
      </c>
      <c r="P1551" s="2"/>
      <c r="Q1551" s="4">
        <f t="shared" si="55"/>
        <v>1200</v>
      </c>
      <c r="T1551" s="13"/>
    </row>
    <row r="1552" spans="1:21" ht="11.85" customHeight="1" x14ac:dyDescent="0.2">
      <c r="A1552" s="3" t="s">
        <v>799</v>
      </c>
      <c r="C1552" s="2">
        <v>0</v>
      </c>
      <c r="D1552" s="2"/>
      <c r="E1552" s="2">
        <v>0</v>
      </c>
      <c r="F1552" s="2"/>
      <c r="G1552" s="2">
        <v>0</v>
      </c>
      <c r="H1552" s="2"/>
      <c r="I1552" s="2">
        <v>0</v>
      </c>
      <c r="J1552" s="2"/>
      <c r="K1552" s="2">
        <v>0</v>
      </c>
      <c r="L1552" s="2"/>
      <c r="M1552" s="4">
        <v>0</v>
      </c>
      <c r="N1552" s="2"/>
      <c r="O1552" s="4">
        <v>0</v>
      </c>
      <c r="P1552" s="2"/>
      <c r="Q1552" s="4">
        <f t="shared" si="55"/>
        <v>0</v>
      </c>
      <c r="T1552" s="13"/>
    </row>
    <row r="1553" spans="1:20" ht="11.85" customHeight="1" x14ac:dyDescent="0.2">
      <c r="A1553" s="3" t="s">
        <v>800</v>
      </c>
      <c r="C1553" s="2">
        <v>0</v>
      </c>
      <c r="D1553" s="2"/>
      <c r="E1553" s="2">
        <v>122.01</v>
      </c>
      <c r="F1553" s="2"/>
      <c r="G1553" s="2">
        <v>28.23</v>
      </c>
      <c r="H1553" s="2"/>
      <c r="I1553" s="2">
        <v>0</v>
      </c>
      <c r="J1553" s="2"/>
      <c r="K1553" s="2">
        <v>0</v>
      </c>
      <c r="L1553" s="2"/>
      <c r="M1553" s="4">
        <v>0</v>
      </c>
      <c r="N1553" s="2"/>
      <c r="O1553" s="4">
        <v>0</v>
      </c>
      <c r="P1553" s="2"/>
      <c r="Q1553" s="4">
        <f t="shared" si="55"/>
        <v>0</v>
      </c>
      <c r="T1553" s="13"/>
    </row>
    <row r="1554" spans="1:20" ht="11.85" customHeight="1" x14ac:dyDescent="0.2">
      <c r="A1554" s="3" t="s">
        <v>801</v>
      </c>
      <c r="C1554" s="2">
        <v>0</v>
      </c>
      <c r="D1554" s="2"/>
      <c r="E1554" s="2">
        <v>0</v>
      </c>
      <c r="F1554" s="2"/>
      <c r="G1554" s="2">
        <v>0</v>
      </c>
      <c r="H1554" s="2"/>
      <c r="I1554" s="2">
        <v>0</v>
      </c>
      <c r="J1554" s="2"/>
      <c r="K1554" s="2">
        <v>0</v>
      </c>
      <c r="L1554" s="2"/>
      <c r="M1554" s="4">
        <v>0</v>
      </c>
      <c r="N1554" s="2"/>
      <c r="O1554" s="4">
        <v>0</v>
      </c>
      <c r="P1554" s="2"/>
      <c r="Q1554" s="4">
        <f t="shared" si="55"/>
        <v>0</v>
      </c>
      <c r="T1554" s="13"/>
    </row>
    <row r="1555" spans="1:20" ht="11.85" customHeight="1" x14ac:dyDescent="0.2">
      <c r="A1555" s="3" t="s">
        <v>802</v>
      </c>
      <c r="C1555" s="2">
        <v>17163.7</v>
      </c>
      <c r="D1555" s="2"/>
      <c r="E1555" s="2">
        <v>14405.01</v>
      </c>
      <c r="F1555" s="2"/>
      <c r="G1555" s="2">
        <v>7219</v>
      </c>
      <c r="H1555" s="2"/>
      <c r="I1555" s="2">
        <v>24000</v>
      </c>
      <c r="J1555" s="2"/>
      <c r="K1555" s="2">
        <v>21740</v>
      </c>
      <c r="L1555" s="2"/>
      <c r="M1555" s="4">
        <v>24000</v>
      </c>
      <c r="N1555" s="2"/>
      <c r="O1555" s="4">
        <v>0</v>
      </c>
      <c r="P1555" s="2"/>
      <c r="Q1555" s="4">
        <f t="shared" si="55"/>
        <v>24000</v>
      </c>
      <c r="T1555" s="13"/>
    </row>
    <row r="1556" spans="1:20" ht="11.85" hidden="1" customHeight="1" x14ac:dyDescent="0.2">
      <c r="A1556" s="3" t="s">
        <v>803</v>
      </c>
      <c r="C1556" s="2">
        <v>0</v>
      </c>
      <c r="D1556" s="2"/>
      <c r="E1556" s="2">
        <v>0</v>
      </c>
      <c r="F1556" s="2"/>
      <c r="G1556" s="2">
        <v>0</v>
      </c>
      <c r="H1556" s="2"/>
      <c r="I1556" s="2">
        <v>0</v>
      </c>
      <c r="J1556" s="2"/>
      <c r="K1556" s="2">
        <v>0</v>
      </c>
      <c r="L1556" s="2"/>
      <c r="M1556" s="4">
        <v>0</v>
      </c>
      <c r="N1556" s="2"/>
      <c r="O1556" s="4">
        <v>0</v>
      </c>
      <c r="P1556" s="2"/>
      <c r="Q1556" s="4">
        <f t="shared" si="55"/>
        <v>0</v>
      </c>
      <c r="T1556" s="13"/>
    </row>
    <row r="1557" spans="1:20" ht="11.85" hidden="1" customHeight="1" x14ac:dyDescent="0.2">
      <c r="A1557" s="3" t="s">
        <v>804</v>
      </c>
      <c r="C1557" s="2">
        <v>0</v>
      </c>
      <c r="D1557" s="2"/>
      <c r="E1557" s="2">
        <v>0</v>
      </c>
      <c r="F1557" s="2"/>
      <c r="G1557" s="2">
        <v>0</v>
      </c>
      <c r="H1557" s="2"/>
      <c r="I1557" s="2">
        <v>0</v>
      </c>
      <c r="J1557" s="2"/>
      <c r="K1557" s="2">
        <v>0</v>
      </c>
      <c r="L1557" s="2"/>
      <c r="M1557" s="4">
        <v>0</v>
      </c>
      <c r="N1557" s="2"/>
      <c r="O1557" s="4">
        <v>0</v>
      </c>
      <c r="P1557" s="2"/>
      <c r="Q1557" s="4">
        <f t="shared" si="55"/>
        <v>0</v>
      </c>
      <c r="T1557" s="13"/>
    </row>
    <row r="1558" spans="1:20" ht="11.85" customHeight="1" x14ac:dyDescent="0.2">
      <c r="A1558" s="3" t="s">
        <v>805</v>
      </c>
      <c r="C1558" s="2">
        <v>0</v>
      </c>
      <c r="D1558" s="2"/>
      <c r="E1558" s="2">
        <v>0</v>
      </c>
      <c r="F1558" s="2"/>
      <c r="G1558" s="2">
        <v>0</v>
      </c>
      <c r="H1558" s="2"/>
      <c r="I1558" s="2">
        <v>0</v>
      </c>
      <c r="J1558" s="2"/>
      <c r="K1558" s="2">
        <v>0</v>
      </c>
      <c r="L1558" s="2"/>
      <c r="M1558" s="4">
        <v>0</v>
      </c>
      <c r="N1558" s="2"/>
      <c r="O1558" s="4">
        <v>0</v>
      </c>
      <c r="P1558" s="2"/>
      <c r="Q1558" s="4">
        <f t="shared" si="55"/>
        <v>0</v>
      </c>
      <c r="T1558" s="13"/>
    </row>
    <row r="1559" spans="1:20" ht="11.85" customHeight="1" x14ac:dyDescent="0.2">
      <c r="A1559" s="3" t="s">
        <v>806</v>
      </c>
      <c r="C1559" s="2">
        <v>4666.83</v>
      </c>
      <c r="D1559" s="2"/>
      <c r="E1559" s="2">
        <v>4061.42</v>
      </c>
      <c r="F1559" s="2"/>
      <c r="G1559" s="2">
        <v>6385.49</v>
      </c>
      <c r="H1559" s="2"/>
      <c r="I1559" s="2">
        <v>5370</v>
      </c>
      <c r="J1559" s="2"/>
      <c r="K1559" s="2">
        <v>6930</v>
      </c>
      <c r="L1559" s="2"/>
      <c r="M1559" s="4">
        <v>6930</v>
      </c>
      <c r="N1559" s="2"/>
      <c r="O1559" s="4">
        <v>0</v>
      </c>
      <c r="P1559" s="2"/>
      <c r="Q1559" s="4">
        <f t="shared" si="55"/>
        <v>6930</v>
      </c>
      <c r="T1559" s="13"/>
    </row>
    <row r="1560" spans="1:20" ht="11.85" customHeight="1" x14ac:dyDescent="0.2">
      <c r="A1560" s="3" t="s">
        <v>807</v>
      </c>
      <c r="C1560" s="14">
        <v>0</v>
      </c>
      <c r="D1560" s="2"/>
      <c r="E1560" s="14">
        <v>0</v>
      </c>
      <c r="F1560" s="2"/>
      <c r="G1560" s="14">
        <v>0</v>
      </c>
      <c r="H1560" s="2"/>
      <c r="I1560" s="14">
        <v>300</v>
      </c>
      <c r="J1560" s="2"/>
      <c r="K1560" s="14">
        <v>300</v>
      </c>
      <c r="L1560" s="2"/>
      <c r="M1560" s="15">
        <v>300</v>
      </c>
      <c r="N1560" s="2"/>
      <c r="O1560" s="15">
        <v>0</v>
      </c>
      <c r="P1560" s="2"/>
      <c r="Q1560" s="15">
        <f t="shared" si="55"/>
        <v>300</v>
      </c>
      <c r="T1560" s="13"/>
    </row>
    <row r="1561" spans="1:20" ht="11.85" customHeight="1" x14ac:dyDescent="0.2">
      <c r="A1561" s="3" t="s">
        <v>299</v>
      </c>
      <c r="C1561" s="2">
        <f>SUM(C1547:C1560)</f>
        <v>54438.17</v>
      </c>
      <c r="D1561" s="2"/>
      <c r="E1561" s="2">
        <f>SUM(E1547:E1560)</f>
        <v>53092.71</v>
      </c>
      <c r="F1561" s="2"/>
      <c r="G1561" s="2">
        <f>SUM(G1547:G1560)</f>
        <v>53470.19</v>
      </c>
      <c r="H1561" s="2"/>
      <c r="I1561" s="2">
        <f>SUM(I1547:I1560)</f>
        <v>60870</v>
      </c>
      <c r="J1561" s="2"/>
      <c r="K1561" s="4">
        <f>SUM(K1547:K1560)</f>
        <v>90770</v>
      </c>
      <c r="L1561" s="2"/>
      <c r="M1561" s="4">
        <f>SUM(M1547:M1560)</f>
        <v>93030</v>
      </c>
      <c r="N1561" s="2"/>
      <c r="O1561" s="4">
        <f>SUM(O1547:O1560)</f>
        <v>0</v>
      </c>
      <c r="P1561" s="2"/>
      <c r="Q1561" s="4">
        <f>SUM(Q1547:Q1560)</f>
        <v>93030</v>
      </c>
      <c r="T1561" s="17"/>
    </row>
    <row r="1562" spans="1:20" ht="11.85" customHeight="1" x14ac:dyDescent="0.2"/>
    <row r="1563" spans="1:20" ht="11.85" customHeight="1" x14ac:dyDescent="0.2">
      <c r="A1563" s="12" t="s">
        <v>300</v>
      </c>
    </row>
    <row r="1564" spans="1:20" ht="11.85" customHeight="1" x14ac:dyDescent="0.2">
      <c r="A1564" s="3" t="s">
        <v>808</v>
      </c>
      <c r="C1564" s="2">
        <v>236.72</v>
      </c>
      <c r="D1564" s="2"/>
      <c r="E1564" s="2">
        <v>0</v>
      </c>
      <c r="F1564" s="2"/>
      <c r="G1564" s="2">
        <v>500</v>
      </c>
      <c r="H1564" s="2"/>
      <c r="I1564" s="2">
        <v>100</v>
      </c>
      <c r="J1564" s="2"/>
      <c r="K1564" s="2">
        <v>100</v>
      </c>
      <c r="L1564" s="2"/>
      <c r="M1564" s="4">
        <v>100</v>
      </c>
      <c r="N1564" s="2"/>
      <c r="O1564" s="4">
        <v>0</v>
      </c>
      <c r="P1564" s="2"/>
      <c r="Q1564" s="4">
        <f t="shared" ref="Q1564:Q1582" si="56">M1564+O1564</f>
        <v>100</v>
      </c>
      <c r="T1564" s="13"/>
    </row>
    <row r="1565" spans="1:20" ht="11.85" customHeight="1" x14ac:dyDescent="0.2">
      <c r="A1565" s="3" t="s">
        <v>809</v>
      </c>
      <c r="C1565" s="2">
        <v>1803.46</v>
      </c>
      <c r="D1565" s="2"/>
      <c r="E1565" s="2">
        <v>1486.42</v>
      </c>
      <c r="F1565" s="2"/>
      <c r="G1565" s="2">
        <v>500</v>
      </c>
      <c r="H1565" s="2"/>
      <c r="I1565" s="2">
        <v>3000</v>
      </c>
      <c r="J1565" s="2"/>
      <c r="K1565" s="2">
        <v>3000</v>
      </c>
      <c r="L1565" s="2"/>
      <c r="M1565" s="4">
        <v>3000</v>
      </c>
      <c r="N1565" s="2"/>
      <c r="O1565" s="4">
        <v>0</v>
      </c>
      <c r="P1565" s="2"/>
      <c r="Q1565" s="4">
        <f t="shared" si="56"/>
        <v>3000</v>
      </c>
      <c r="T1565" s="13"/>
    </row>
    <row r="1566" spans="1:20" ht="11.85" customHeight="1" x14ac:dyDescent="0.2">
      <c r="A1566" s="3" t="s">
        <v>810</v>
      </c>
      <c r="C1566" s="2">
        <v>587.42999999999995</v>
      </c>
      <c r="D1566" s="2"/>
      <c r="E1566" s="2">
        <v>685.18</v>
      </c>
      <c r="F1566" s="2"/>
      <c r="G1566" s="2">
        <v>597.92999999999995</v>
      </c>
      <c r="H1566" s="2"/>
      <c r="I1566" s="2">
        <v>1000</v>
      </c>
      <c r="J1566" s="2"/>
      <c r="K1566" s="2">
        <v>1000</v>
      </c>
      <c r="L1566" s="2"/>
      <c r="M1566" s="4">
        <v>1000</v>
      </c>
      <c r="N1566" s="2"/>
      <c r="O1566" s="4">
        <v>0</v>
      </c>
      <c r="P1566" s="2"/>
      <c r="Q1566" s="4">
        <f t="shared" si="56"/>
        <v>1000</v>
      </c>
      <c r="T1566" s="13"/>
    </row>
    <row r="1567" spans="1:20" ht="11.85" hidden="1" customHeight="1" x14ac:dyDescent="0.2">
      <c r="A1567" s="3" t="s">
        <v>811</v>
      </c>
      <c r="C1567" s="2">
        <v>0</v>
      </c>
      <c r="D1567" s="2"/>
      <c r="E1567" s="2">
        <v>0</v>
      </c>
      <c r="F1567" s="2"/>
      <c r="G1567" s="2">
        <v>0</v>
      </c>
      <c r="H1567" s="2"/>
      <c r="I1567" s="2">
        <v>0</v>
      </c>
      <c r="J1567" s="2"/>
      <c r="K1567" s="2">
        <v>0</v>
      </c>
      <c r="L1567" s="2"/>
      <c r="M1567" s="4">
        <v>0</v>
      </c>
      <c r="N1567" s="2"/>
      <c r="O1567" s="4">
        <v>0</v>
      </c>
      <c r="P1567" s="2"/>
      <c r="Q1567" s="4">
        <f t="shared" si="56"/>
        <v>0</v>
      </c>
      <c r="T1567" s="13"/>
    </row>
    <row r="1568" spans="1:20" ht="11.85" hidden="1" customHeight="1" x14ac:dyDescent="0.2">
      <c r="A1568" s="3" t="s">
        <v>812</v>
      </c>
      <c r="C1568" s="2">
        <v>0</v>
      </c>
      <c r="D1568" s="2"/>
      <c r="E1568" s="2">
        <v>0</v>
      </c>
      <c r="F1568" s="2"/>
      <c r="G1568" s="2">
        <v>0</v>
      </c>
      <c r="H1568" s="2"/>
      <c r="I1568" s="2">
        <v>0</v>
      </c>
      <c r="J1568" s="2"/>
      <c r="K1568" s="2">
        <v>0</v>
      </c>
      <c r="L1568" s="2"/>
      <c r="M1568" s="4">
        <v>0</v>
      </c>
      <c r="N1568" s="2"/>
      <c r="O1568" s="4">
        <v>0</v>
      </c>
      <c r="P1568" s="2"/>
      <c r="Q1568" s="4">
        <f t="shared" si="56"/>
        <v>0</v>
      </c>
      <c r="T1568" s="13"/>
    </row>
    <row r="1569" spans="1:20" ht="11.85" customHeight="1" x14ac:dyDescent="0.2">
      <c r="A1569" s="3" t="s">
        <v>813</v>
      </c>
      <c r="C1569" s="2">
        <v>1097.6099999999999</v>
      </c>
      <c r="D1569" s="2"/>
      <c r="E1569" s="2">
        <v>3032.17</v>
      </c>
      <c r="F1569" s="2"/>
      <c r="G1569" s="2">
        <v>702.24</v>
      </c>
      <c r="H1569" s="2"/>
      <c r="I1569" s="2">
        <v>1000</v>
      </c>
      <c r="J1569" s="2"/>
      <c r="K1569" s="2">
        <v>1000</v>
      </c>
      <c r="L1569" s="2"/>
      <c r="M1569" s="4">
        <v>1000</v>
      </c>
      <c r="N1569" s="2"/>
      <c r="O1569" s="4">
        <v>0</v>
      </c>
      <c r="P1569" s="2"/>
      <c r="Q1569" s="4">
        <f t="shared" si="56"/>
        <v>1000</v>
      </c>
      <c r="T1569" s="13"/>
    </row>
    <row r="1570" spans="1:20" ht="11.85" hidden="1" customHeight="1" x14ac:dyDescent="0.2">
      <c r="A1570" s="3" t="s">
        <v>814</v>
      </c>
      <c r="C1570" s="2">
        <v>0</v>
      </c>
      <c r="D1570" s="2"/>
      <c r="E1570" s="2">
        <v>0</v>
      </c>
      <c r="F1570" s="2"/>
      <c r="G1570" s="2">
        <v>0</v>
      </c>
      <c r="H1570" s="2"/>
      <c r="I1570" s="2">
        <v>0</v>
      </c>
      <c r="J1570" s="2"/>
      <c r="K1570" s="2">
        <v>0</v>
      </c>
      <c r="L1570" s="2"/>
      <c r="M1570" s="4">
        <v>0</v>
      </c>
      <c r="N1570" s="2"/>
      <c r="O1570" s="4">
        <v>0</v>
      </c>
      <c r="P1570" s="2"/>
      <c r="Q1570" s="4">
        <f t="shared" si="56"/>
        <v>0</v>
      </c>
      <c r="T1570" s="13"/>
    </row>
    <row r="1571" spans="1:20" ht="11.85" hidden="1" customHeight="1" x14ac:dyDescent="0.2">
      <c r="A1571" s="3" t="s">
        <v>815</v>
      </c>
      <c r="C1571" s="2">
        <v>0</v>
      </c>
      <c r="D1571" s="2"/>
      <c r="E1571" s="2">
        <v>0</v>
      </c>
      <c r="F1571" s="2"/>
      <c r="G1571" s="2">
        <v>0</v>
      </c>
      <c r="H1571" s="2"/>
      <c r="I1571" s="2">
        <v>0</v>
      </c>
      <c r="J1571" s="2"/>
      <c r="K1571" s="2">
        <v>0</v>
      </c>
      <c r="L1571" s="2"/>
      <c r="M1571" s="4">
        <v>0</v>
      </c>
      <c r="N1571" s="2"/>
      <c r="O1571" s="4">
        <v>0</v>
      </c>
      <c r="P1571" s="2"/>
      <c r="Q1571" s="4">
        <f t="shared" si="56"/>
        <v>0</v>
      </c>
      <c r="T1571" s="13"/>
    </row>
    <row r="1572" spans="1:20" ht="11.85" hidden="1" customHeight="1" x14ac:dyDescent="0.2">
      <c r="A1572" s="3" t="s">
        <v>816</v>
      </c>
      <c r="C1572" s="2">
        <v>0</v>
      </c>
      <c r="D1572" s="2"/>
      <c r="E1572" s="2">
        <v>0</v>
      </c>
      <c r="F1572" s="2"/>
      <c r="G1572" s="2">
        <v>0</v>
      </c>
      <c r="H1572" s="2"/>
      <c r="I1572" s="2">
        <v>0</v>
      </c>
      <c r="J1572" s="2"/>
      <c r="K1572" s="2">
        <v>0</v>
      </c>
      <c r="L1572" s="2"/>
      <c r="M1572" s="4">
        <v>0</v>
      </c>
      <c r="N1572" s="2"/>
      <c r="O1572" s="4">
        <v>0</v>
      </c>
      <c r="P1572" s="2"/>
      <c r="Q1572" s="4">
        <f t="shared" si="56"/>
        <v>0</v>
      </c>
      <c r="T1572" s="13"/>
    </row>
    <row r="1573" spans="1:20" ht="11.85" customHeight="1" x14ac:dyDescent="0.2">
      <c r="A1573" s="3" t="s">
        <v>817</v>
      </c>
      <c r="C1573" s="2">
        <v>588.26</v>
      </c>
      <c r="D1573" s="2"/>
      <c r="E1573" s="2">
        <v>383.44</v>
      </c>
      <c r="F1573" s="2"/>
      <c r="G1573" s="2">
        <v>278.57</v>
      </c>
      <c r="H1573" s="2"/>
      <c r="I1573" s="2">
        <v>900</v>
      </c>
      <c r="J1573" s="2"/>
      <c r="K1573" s="2">
        <v>900</v>
      </c>
      <c r="L1573" s="2"/>
      <c r="M1573" s="4">
        <v>1800</v>
      </c>
      <c r="N1573" s="2"/>
      <c r="O1573" s="4">
        <v>0</v>
      </c>
      <c r="P1573" s="2"/>
      <c r="Q1573" s="4">
        <f t="shared" si="56"/>
        <v>1800</v>
      </c>
      <c r="T1573" s="13"/>
    </row>
    <row r="1574" spans="1:20" ht="11.85" customHeight="1" x14ac:dyDescent="0.2">
      <c r="A1574" s="3" t="s">
        <v>818</v>
      </c>
      <c r="C1574" s="2">
        <v>0</v>
      </c>
      <c r="D1574" s="2"/>
      <c r="E1574" s="2">
        <v>0</v>
      </c>
      <c r="F1574" s="2"/>
      <c r="G1574" s="2">
        <v>0</v>
      </c>
      <c r="H1574" s="2"/>
      <c r="I1574" s="2">
        <v>0</v>
      </c>
      <c r="J1574" s="2"/>
      <c r="K1574" s="2">
        <v>0</v>
      </c>
      <c r="L1574" s="2"/>
      <c r="M1574" s="4">
        <v>0</v>
      </c>
      <c r="N1574" s="2"/>
      <c r="O1574" s="4">
        <v>0</v>
      </c>
      <c r="P1574" s="2"/>
      <c r="Q1574" s="4">
        <f t="shared" si="56"/>
        <v>0</v>
      </c>
      <c r="T1574" s="13"/>
    </row>
    <row r="1575" spans="1:20" ht="11.85" customHeight="1" x14ac:dyDescent="0.2">
      <c r="A1575" s="3" t="s">
        <v>819</v>
      </c>
      <c r="C1575" s="2">
        <v>671.43</v>
      </c>
      <c r="D1575" s="2"/>
      <c r="E1575" s="2">
        <v>949.72</v>
      </c>
      <c r="F1575" s="2"/>
      <c r="G1575" s="2">
        <v>1143.0999999999999</v>
      </c>
      <c r="H1575" s="2"/>
      <c r="I1575" s="2">
        <v>1300</v>
      </c>
      <c r="J1575" s="2"/>
      <c r="K1575" s="2">
        <v>2000</v>
      </c>
      <c r="L1575" s="2"/>
      <c r="M1575" s="4">
        <v>2000</v>
      </c>
      <c r="N1575" s="2"/>
      <c r="O1575" s="4">
        <v>0</v>
      </c>
      <c r="P1575" s="2"/>
      <c r="Q1575" s="4">
        <f t="shared" si="56"/>
        <v>2000</v>
      </c>
      <c r="T1575" s="13"/>
    </row>
    <row r="1576" spans="1:20" ht="11.85" hidden="1" customHeight="1" x14ac:dyDescent="0.2">
      <c r="A1576" s="3" t="s">
        <v>820</v>
      </c>
      <c r="C1576" s="2">
        <v>0</v>
      </c>
      <c r="D1576" s="2"/>
      <c r="E1576" s="2">
        <v>0</v>
      </c>
      <c r="F1576" s="2"/>
      <c r="G1576" s="2">
        <v>0</v>
      </c>
      <c r="H1576" s="2"/>
      <c r="I1576" s="2">
        <v>0</v>
      </c>
      <c r="J1576" s="2"/>
      <c r="K1576" s="2">
        <v>0</v>
      </c>
      <c r="L1576" s="2"/>
      <c r="M1576" s="4">
        <v>0</v>
      </c>
      <c r="N1576" s="2"/>
      <c r="O1576" s="4">
        <v>0</v>
      </c>
      <c r="P1576" s="2"/>
      <c r="Q1576" s="4">
        <f t="shared" si="56"/>
        <v>0</v>
      </c>
      <c r="T1576" s="13"/>
    </row>
    <row r="1577" spans="1:20" ht="11.85" hidden="1" customHeight="1" x14ac:dyDescent="0.2">
      <c r="A1577" s="3" t="s">
        <v>821</v>
      </c>
      <c r="C1577" s="2">
        <v>0</v>
      </c>
      <c r="D1577" s="2"/>
      <c r="E1577" s="2">
        <v>0</v>
      </c>
      <c r="F1577" s="2"/>
      <c r="G1577" s="2">
        <v>0</v>
      </c>
      <c r="H1577" s="2"/>
      <c r="I1577" s="2">
        <v>0</v>
      </c>
      <c r="J1577" s="2"/>
      <c r="K1577" s="2">
        <v>0</v>
      </c>
      <c r="L1577" s="2"/>
      <c r="M1577" s="4">
        <v>0</v>
      </c>
      <c r="N1577" s="2"/>
      <c r="O1577" s="4">
        <v>0</v>
      </c>
      <c r="P1577" s="2"/>
      <c r="Q1577" s="4">
        <f t="shared" si="56"/>
        <v>0</v>
      </c>
      <c r="T1577" s="13"/>
    </row>
    <row r="1578" spans="1:20" ht="11.85" hidden="1" customHeight="1" x14ac:dyDescent="0.2">
      <c r="A1578" s="3" t="s">
        <v>822</v>
      </c>
      <c r="C1578" s="2">
        <v>0</v>
      </c>
      <c r="D1578" s="2"/>
      <c r="E1578" s="2">
        <v>0</v>
      </c>
      <c r="F1578" s="2"/>
      <c r="G1578" s="2">
        <v>0</v>
      </c>
      <c r="H1578" s="2"/>
      <c r="I1578" s="2">
        <v>0</v>
      </c>
      <c r="J1578" s="2"/>
      <c r="K1578" s="2">
        <v>0</v>
      </c>
      <c r="L1578" s="2"/>
      <c r="M1578" s="4">
        <v>0</v>
      </c>
      <c r="N1578" s="2"/>
      <c r="O1578" s="4">
        <v>0</v>
      </c>
      <c r="P1578" s="2"/>
      <c r="Q1578" s="4">
        <f t="shared" si="56"/>
        <v>0</v>
      </c>
      <c r="T1578" s="13"/>
    </row>
    <row r="1579" spans="1:20" ht="11.85" customHeight="1" x14ac:dyDescent="0.2">
      <c r="A1579" s="3" t="s">
        <v>823</v>
      </c>
      <c r="C1579" s="2">
        <v>0</v>
      </c>
      <c r="D1579" s="2"/>
      <c r="E1579" s="2">
        <v>0</v>
      </c>
      <c r="F1579" s="2"/>
      <c r="G1579" s="2">
        <v>0</v>
      </c>
      <c r="H1579" s="2"/>
      <c r="I1579" s="2">
        <v>600</v>
      </c>
      <c r="J1579" s="2"/>
      <c r="K1579" s="2">
        <v>600</v>
      </c>
      <c r="L1579" s="2"/>
      <c r="M1579" s="4">
        <v>600</v>
      </c>
      <c r="N1579" s="2"/>
      <c r="O1579" s="4">
        <v>0</v>
      </c>
      <c r="P1579" s="2"/>
      <c r="Q1579" s="4">
        <f t="shared" si="56"/>
        <v>600</v>
      </c>
      <c r="T1579" s="13"/>
    </row>
    <row r="1580" spans="1:20" ht="11.85" customHeight="1" x14ac:dyDescent="0.2">
      <c r="A1580" s="3" t="s">
        <v>824</v>
      </c>
      <c r="C1580" s="2">
        <v>0</v>
      </c>
      <c r="D1580" s="2"/>
      <c r="E1580" s="2">
        <v>0</v>
      </c>
      <c r="F1580" s="2"/>
      <c r="G1580" s="2">
        <v>0</v>
      </c>
      <c r="H1580" s="2"/>
      <c r="I1580" s="2">
        <v>600</v>
      </c>
      <c r="J1580" s="2"/>
      <c r="K1580" s="2">
        <v>600</v>
      </c>
      <c r="L1580" s="2"/>
      <c r="M1580" s="4">
        <v>600</v>
      </c>
      <c r="N1580" s="2"/>
      <c r="O1580" s="4">
        <v>0</v>
      </c>
      <c r="P1580" s="2"/>
      <c r="Q1580" s="4">
        <f t="shared" si="56"/>
        <v>600</v>
      </c>
      <c r="T1580" s="13"/>
    </row>
    <row r="1581" spans="1:20" ht="11.85" hidden="1" customHeight="1" x14ac:dyDescent="0.2">
      <c r="A1581" s="3" t="s">
        <v>825</v>
      </c>
      <c r="C1581" s="2">
        <v>0</v>
      </c>
      <c r="D1581" s="2"/>
      <c r="E1581" s="2">
        <v>0</v>
      </c>
      <c r="F1581" s="2"/>
      <c r="G1581" s="2">
        <v>0</v>
      </c>
      <c r="H1581" s="2"/>
      <c r="I1581" s="2">
        <v>0</v>
      </c>
      <c r="J1581" s="2"/>
      <c r="K1581" s="2">
        <v>0</v>
      </c>
      <c r="L1581" s="2"/>
      <c r="M1581" s="4">
        <v>0</v>
      </c>
      <c r="N1581" s="2"/>
      <c r="O1581" s="4">
        <v>0</v>
      </c>
      <c r="P1581" s="2"/>
      <c r="Q1581" s="4">
        <f t="shared" si="56"/>
        <v>0</v>
      </c>
      <c r="T1581" s="13"/>
    </row>
    <row r="1582" spans="1:20" ht="11.85" customHeight="1" x14ac:dyDescent="0.2">
      <c r="A1582" s="3" t="s">
        <v>826</v>
      </c>
      <c r="C1582" s="14">
        <v>0</v>
      </c>
      <c r="D1582" s="2"/>
      <c r="E1582" s="14">
        <v>0</v>
      </c>
      <c r="F1582" s="2"/>
      <c r="G1582" s="14">
        <v>0</v>
      </c>
      <c r="H1582" s="2"/>
      <c r="I1582" s="14">
        <v>0</v>
      </c>
      <c r="J1582" s="2"/>
      <c r="K1582" s="14">
        <v>0</v>
      </c>
      <c r="L1582" s="2"/>
      <c r="M1582" s="15">
        <v>0</v>
      </c>
      <c r="N1582" s="2"/>
      <c r="O1582" s="15">
        <v>0</v>
      </c>
      <c r="P1582" s="2"/>
      <c r="Q1582" s="15">
        <f t="shared" si="56"/>
        <v>0</v>
      </c>
      <c r="T1582" s="13"/>
    </row>
    <row r="1583" spans="1:20" ht="11.85" customHeight="1" x14ac:dyDescent="0.2">
      <c r="A1583" s="3" t="s">
        <v>322</v>
      </c>
      <c r="C1583" s="2">
        <f>SUM(C1564:C1570)+SUM(C1571:C1582)</f>
        <v>4984.91</v>
      </c>
      <c r="D1583" s="2"/>
      <c r="E1583" s="2">
        <f>SUM(E1564:E1570)+SUM(E1571:E1582)</f>
        <v>6536.93</v>
      </c>
      <c r="F1583" s="2"/>
      <c r="G1583" s="2">
        <f>SUM(G1564:G1570)+SUM(G1571:G1582)</f>
        <v>3721.84</v>
      </c>
      <c r="H1583" s="2"/>
      <c r="I1583" s="2">
        <f>SUM(I1564:I1570)+SUM(I1571:I1582)</f>
        <v>8500</v>
      </c>
      <c r="J1583" s="2"/>
      <c r="K1583" s="4">
        <f>SUM(K1564:K1570)+SUM(K1571:K1582)</f>
        <v>9200</v>
      </c>
      <c r="L1583" s="2"/>
      <c r="M1583" s="4">
        <f>SUM(M1564:M1570)+SUM(M1571:M1582)</f>
        <v>10100</v>
      </c>
      <c r="N1583" s="2"/>
      <c r="O1583" s="4">
        <f>SUM(O1564:O1570)+SUM(O1571:O1582)</f>
        <v>0</v>
      </c>
      <c r="P1583" s="2"/>
      <c r="Q1583" s="4">
        <f>SUM(Q1564:Q1570)+SUM(Q1571:Q1582)</f>
        <v>10100</v>
      </c>
      <c r="T1583" s="17"/>
    </row>
    <row r="1584" spans="1:20" ht="11.85" customHeight="1" x14ac:dyDescent="0.2">
      <c r="D1584" s="2"/>
      <c r="F1584" s="2"/>
      <c r="H1584" s="2"/>
      <c r="J1584" s="2"/>
      <c r="L1584" s="2"/>
      <c r="N1584" s="2"/>
      <c r="P1584" s="2"/>
    </row>
    <row r="1585" spans="1:20" ht="11.85" customHeight="1" x14ac:dyDescent="0.2">
      <c r="A1585" s="3" t="s">
        <v>827</v>
      </c>
      <c r="C1585" s="2">
        <v>0</v>
      </c>
      <c r="D1585" s="2"/>
      <c r="E1585" s="2">
        <v>0</v>
      </c>
      <c r="F1585" s="2"/>
      <c r="G1585" s="2">
        <v>0</v>
      </c>
      <c r="H1585" s="2"/>
      <c r="I1585" s="2">
        <v>0</v>
      </c>
      <c r="J1585" s="2"/>
      <c r="K1585" s="4">
        <v>0</v>
      </c>
      <c r="L1585" s="2"/>
      <c r="M1585" s="4">
        <v>0</v>
      </c>
      <c r="N1585" s="2"/>
      <c r="O1585" s="4">
        <v>0</v>
      </c>
      <c r="P1585" s="2"/>
      <c r="Q1585" s="4">
        <f>M1585+O1585</f>
        <v>0</v>
      </c>
      <c r="T1585" s="13"/>
    </row>
    <row r="1586" spans="1:20" ht="11.85" customHeight="1" x14ac:dyDescent="0.2">
      <c r="A1586" s="3" t="s">
        <v>828</v>
      </c>
      <c r="C1586" s="14">
        <v>0</v>
      </c>
      <c r="D1586" s="2"/>
      <c r="E1586" s="14">
        <v>0</v>
      </c>
      <c r="F1586" s="2"/>
      <c r="G1586" s="14">
        <v>0</v>
      </c>
      <c r="H1586" s="2"/>
      <c r="I1586" s="14">
        <v>0</v>
      </c>
      <c r="J1586" s="2"/>
      <c r="K1586" s="15">
        <v>0</v>
      </c>
      <c r="L1586" s="2"/>
      <c r="M1586" s="15">
        <v>0</v>
      </c>
      <c r="N1586" s="2"/>
      <c r="O1586" s="15">
        <v>0</v>
      </c>
      <c r="P1586" s="2"/>
      <c r="Q1586" s="15">
        <f>M1586+O1586</f>
        <v>0</v>
      </c>
      <c r="T1586" s="13"/>
    </row>
    <row r="1587" spans="1:20" ht="11.85" customHeight="1" x14ac:dyDescent="0.2">
      <c r="A1587" s="3" t="s">
        <v>325</v>
      </c>
      <c r="C1587" s="2">
        <f>SUM(C1585:C1586)</f>
        <v>0</v>
      </c>
      <c r="D1587" s="2"/>
      <c r="E1587" s="2">
        <f>SUM(E1585:E1586)</f>
        <v>0</v>
      </c>
      <c r="F1587" s="2"/>
      <c r="G1587" s="2">
        <f>SUM(G1585:G1586)</f>
        <v>0</v>
      </c>
      <c r="H1587" s="2"/>
      <c r="I1587" s="2">
        <f>SUM(I1585:I1586)</f>
        <v>0</v>
      </c>
      <c r="J1587" s="2"/>
      <c r="K1587" s="4">
        <f>SUM(K1585:K1586)</f>
        <v>0</v>
      </c>
      <c r="L1587" s="2"/>
      <c r="M1587" s="4">
        <f>SUM(M1585:M1586)</f>
        <v>0</v>
      </c>
      <c r="N1587" s="2"/>
      <c r="O1587" s="4">
        <f>SUM(O1585:O1586)</f>
        <v>0</v>
      </c>
      <c r="P1587" s="2"/>
      <c r="Q1587" s="4">
        <f>SUM(Q1585:Q1586)</f>
        <v>0</v>
      </c>
    </row>
    <row r="1588" spans="1:20" ht="11.85" customHeight="1" x14ac:dyDescent="0.2">
      <c r="D1588" s="2"/>
      <c r="F1588" s="2"/>
      <c r="H1588" s="2"/>
      <c r="J1588" s="2"/>
      <c r="L1588" s="2"/>
      <c r="N1588" s="2"/>
      <c r="P1588" s="2"/>
    </row>
    <row r="1589" spans="1:20" ht="11.85" customHeight="1" x14ac:dyDescent="0.2">
      <c r="A1589" s="3" t="s">
        <v>829</v>
      </c>
      <c r="C1589" s="2">
        <f>C1544+C1561+C1583+C1587</f>
        <v>116517.17000000001</v>
      </c>
      <c r="D1589" s="2"/>
      <c r="E1589" s="2">
        <f>E1544+E1561+E1583+E1587</f>
        <v>121457.12999999998</v>
      </c>
      <c r="F1589" s="2"/>
      <c r="G1589" s="2">
        <f>G1544+G1561+G1583+G1587</f>
        <v>123618.62</v>
      </c>
      <c r="H1589" s="2"/>
      <c r="I1589" s="2">
        <f>I1544+I1561+I1583+I1587</f>
        <v>109801</v>
      </c>
      <c r="J1589" s="2"/>
      <c r="K1589" s="4">
        <f>K1544+K1561+K1583+K1587</f>
        <v>140401</v>
      </c>
      <c r="L1589" s="2"/>
      <c r="M1589" s="4">
        <f>M1544+M1561+M1583+M1587</f>
        <v>144278</v>
      </c>
      <c r="N1589" s="2"/>
      <c r="O1589" s="4">
        <f>O1544+O1561+O1583+O1587</f>
        <v>0</v>
      </c>
      <c r="P1589" s="2"/>
      <c r="Q1589" s="4">
        <f>Q1544+Q1561+Q1583+Q1587</f>
        <v>144278</v>
      </c>
      <c r="T1589" s="13"/>
    </row>
    <row r="1590" spans="1:20" ht="11.85" customHeight="1" x14ac:dyDescent="0.2">
      <c r="A1590" s="1"/>
      <c r="B1590" s="1"/>
      <c r="E1590" s="2" t="str">
        <f>$E$1</f>
        <v>CITY OF BRADY</v>
      </c>
    </row>
    <row r="1591" spans="1:20" ht="11.85" customHeight="1" x14ac:dyDescent="0.2">
      <c r="E1591" s="2" t="str">
        <f>$E$2</f>
        <v>BUDGET REPORT</v>
      </c>
    </row>
    <row r="1592" spans="1:20" ht="11.85" customHeight="1" x14ac:dyDescent="0.2">
      <c r="E1592" s="2" t="str">
        <f>$E$3</f>
        <v>FISCAL YEAR 2022 - 2023</v>
      </c>
    </row>
    <row r="1593" spans="1:20" ht="11.85" customHeight="1" x14ac:dyDescent="0.2">
      <c r="A1593" s="3" t="s">
        <v>3</v>
      </c>
    </row>
    <row r="1594" spans="1:20" ht="11.85" customHeight="1" x14ac:dyDescent="0.2">
      <c r="A1594" s="3" t="s">
        <v>830</v>
      </c>
    </row>
    <row r="1595" spans="1:20" ht="11.85" customHeight="1" x14ac:dyDescent="0.2">
      <c r="I1595" s="49" t="str">
        <f>$I$6</f>
        <v>(----- 2021-2022 ------)</v>
      </c>
      <c r="J1595" s="49"/>
      <c r="K1595" s="49"/>
      <c r="L1595" s="6"/>
      <c r="M1595" s="49" t="str">
        <f>$M$6</f>
        <v>2022-2023</v>
      </c>
      <c r="N1595" s="49"/>
      <c r="O1595" s="49"/>
      <c r="P1595" s="49"/>
      <c r="Q1595" s="49"/>
    </row>
    <row r="1596" spans="1:20" ht="11.85" customHeight="1" x14ac:dyDescent="0.2">
      <c r="C1596" s="7" t="str">
        <f>$C$7</f>
        <v>2018-2019</v>
      </c>
      <c r="D1596" s="6"/>
      <c r="E1596" s="7" t="str">
        <f>$E$7</f>
        <v>2019-2020</v>
      </c>
      <c r="F1596" s="6"/>
      <c r="G1596" s="7" t="str">
        <f>$G$7</f>
        <v>2020-2021</v>
      </c>
      <c r="H1596" s="6"/>
      <c r="I1596" s="7" t="s">
        <v>9</v>
      </c>
      <c r="J1596" s="6"/>
      <c r="K1596" s="8" t="str">
        <f>+$K$7</f>
        <v>PROJECTED</v>
      </c>
      <c r="L1596" s="6"/>
      <c r="M1596" s="8" t="str">
        <f>$M$7</f>
        <v>2022-2023</v>
      </c>
      <c r="N1596" s="6"/>
      <c r="O1596" s="8" t="str">
        <f>$O$7</f>
        <v>2022-2023</v>
      </c>
      <c r="P1596" s="6"/>
      <c r="Q1596" s="8" t="str">
        <f>$Q$7</f>
        <v xml:space="preserve">APPROVED </v>
      </c>
    </row>
    <row r="1597" spans="1:20" ht="11.85" customHeight="1" x14ac:dyDescent="0.2">
      <c r="A1597" s="9" t="s">
        <v>268</v>
      </c>
      <c r="C1597" s="10" t="s">
        <v>12</v>
      </c>
      <c r="D1597" s="6"/>
      <c r="E1597" s="10" t="s">
        <v>12</v>
      </c>
      <c r="F1597" s="6"/>
      <c r="G1597" s="10" t="s">
        <v>12</v>
      </c>
      <c r="H1597" s="6"/>
      <c r="I1597" s="10" t="s">
        <v>13</v>
      </c>
      <c r="J1597" s="6"/>
      <c r="K1597" s="11" t="s">
        <v>13</v>
      </c>
      <c r="L1597" s="6"/>
      <c r="M1597" s="11" t="str">
        <f>$M$8</f>
        <v>BASE</v>
      </c>
      <c r="N1597" s="6"/>
      <c r="O1597" s="11" t="str">
        <f>$O$8</f>
        <v>SUPPLEMENTAL</v>
      </c>
      <c r="P1597" s="6"/>
      <c r="Q1597" s="11" t="str">
        <f>$Q$8</f>
        <v>BUDGET</v>
      </c>
    </row>
    <row r="1598" spans="1:20" ht="11.85" customHeight="1" x14ac:dyDescent="0.2"/>
    <row r="1599" spans="1:20" ht="11.85" customHeight="1" x14ac:dyDescent="0.2">
      <c r="A1599" s="12" t="s">
        <v>281</v>
      </c>
    </row>
    <row r="1600" spans="1:20" ht="11.85" hidden="1" customHeight="1" x14ac:dyDescent="0.2">
      <c r="A1600" s="3" t="s">
        <v>831</v>
      </c>
      <c r="C1600" s="2">
        <v>0</v>
      </c>
      <c r="D1600" s="2"/>
      <c r="E1600" s="2">
        <v>0</v>
      </c>
      <c r="F1600" s="2"/>
      <c r="G1600" s="2">
        <v>0</v>
      </c>
      <c r="H1600" s="2"/>
      <c r="I1600" s="2">
        <v>0</v>
      </c>
      <c r="J1600" s="2"/>
      <c r="K1600" s="4">
        <v>0</v>
      </c>
      <c r="L1600" s="2"/>
      <c r="M1600" s="4">
        <v>0</v>
      </c>
      <c r="N1600" s="2"/>
      <c r="O1600" s="4">
        <v>0</v>
      </c>
      <c r="P1600" s="2"/>
      <c r="Q1600" s="4">
        <f t="shared" ref="Q1600:Q1605" si="57">M1600+O1600</f>
        <v>0</v>
      </c>
      <c r="T1600" s="13"/>
    </row>
    <row r="1601" spans="1:20" ht="11.85" hidden="1" customHeight="1" x14ac:dyDescent="0.2">
      <c r="A1601" s="3" t="s">
        <v>832</v>
      </c>
      <c r="C1601" s="2">
        <v>0</v>
      </c>
      <c r="D1601" s="2"/>
      <c r="E1601" s="2">
        <v>0</v>
      </c>
      <c r="F1601" s="2"/>
      <c r="G1601" s="2">
        <v>0</v>
      </c>
      <c r="H1601" s="2"/>
      <c r="I1601" s="2">
        <v>0</v>
      </c>
      <c r="J1601" s="2"/>
      <c r="K1601" s="4">
        <v>0</v>
      </c>
      <c r="L1601" s="2"/>
      <c r="M1601" s="4">
        <v>0</v>
      </c>
      <c r="N1601" s="2"/>
      <c r="O1601" s="4">
        <v>0</v>
      </c>
      <c r="P1601" s="2"/>
      <c r="Q1601" s="4">
        <f t="shared" si="57"/>
        <v>0</v>
      </c>
      <c r="T1601" s="13"/>
    </row>
    <row r="1602" spans="1:20" ht="11.85" customHeight="1" x14ac:dyDescent="0.2">
      <c r="A1602" s="3" t="s">
        <v>833</v>
      </c>
      <c r="C1602" s="2">
        <v>1401.13</v>
      </c>
      <c r="D1602" s="2"/>
      <c r="E1602" s="2">
        <v>1894.7</v>
      </c>
      <c r="F1602" s="2"/>
      <c r="G1602" s="2">
        <v>2013.09</v>
      </c>
      <c r="H1602" s="2"/>
      <c r="I1602" s="2">
        <v>2000</v>
      </c>
      <c r="J1602" s="2"/>
      <c r="K1602" s="4">
        <v>2000</v>
      </c>
      <c r="L1602" s="2"/>
      <c r="M1602" s="4">
        <v>2400</v>
      </c>
      <c r="N1602" s="2"/>
      <c r="O1602" s="4">
        <v>0</v>
      </c>
      <c r="P1602" s="2"/>
      <c r="Q1602" s="4">
        <f t="shared" si="57"/>
        <v>2400</v>
      </c>
      <c r="T1602" s="13"/>
    </row>
    <row r="1603" spans="1:20" ht="11.85" hidden="1" customHeight="1" x14ac:dyDescent="0.2">
      <c r="A1603" s="3" t="s">
        <v>834</v>
      </c>
      <c r="C1603" s="2">
        <v>0</v>
      </c>
      <c r="D1603" s="2"/>
      <c r="E1603" s="2">
        <v>0</v>
      </c>
      <c r="F1603" s="2"/>
      <c r="G1603" s="2">
        <v>0</v>
      </c>
      <c r="H1603" s="2"/>
      <c r="I1603" s="2">
        <v>0</v>
      </c>
      <c r="J1603" s="2"/>
      <c r="K1603" s="4">
        <v>0</v>
      </c>
      <c r="L1603" s="2"/>
      <c r="M1603" s="4">
        <v>0</v>
      </c>
      <c r="N1603" s="2"/>
      <c r="O1603" s="4">
        <v>0</v>
      </c>
      <c r="P1603" s="2"/>
      <c r="Q1603" s="4">
        <f t="shared" si="57"/>
        <v>0</v>
      </c>
      <c r="T1603" s="13"/>
    </row>
    <row r="1604" spans="1:20" ht="11.85" hidden="1" customHeight="1" x14ac:dyDescent="0.2">
      <c r="A1604" s="3" t="s">
        <v>835</v>
      </c>
      <c r="C1604" s="2">
        <v>0</v>
      </c>
      <c r="D1604" s="2"/>
      <c r="E1604" s="2">
        <v>0</v>
      </c>
      <c r="F1604" s="2"/>
      <c r="G1604" s="2">
        <v>0</v>
      </c>
      <c r="H1604" s="2"/>
      <c r="I1604" s="2">
        <v>0</v>
      </c>
      <c r="J1604" s="2"/>
      <c r="K1604" s="4">
        <v>0</v>
      </c>
      <c r="L1604" s="2"/>
      <c r="M1604" s="4">
        <v>0</v>
      </c>
      <c r="N1604" s="2"/>
      <c r="O1604" s="4">
        <v>0</v>
      </c>
      <c r="P1604" s="2"/>
      <c r="Q1604" s="4">
        <f t="shared" si="57"/>
        <v>0</v>
      </c>
      <c r="T1604" s="13"/>
    </row>
    <row r="1605" spans="1:20" ht="11.85" customHeight="1" x14ac:dyDescent="0.2">
      <c r="A1605" s="3" t="s">
        <v>836</v>
      </c>
      <c r="C1605" s="14">
        <v>0</v>
      </c>
      <c r="D1605" s="2"/>
      <c r="E1605" s="14">
        <v>53000</v>
      </c>
      <c r="F1605" s="2"/>
      <c r="G1605" s="14">
        <v>0</v>
      </c>
      <c r="H1605" s="2"/>
      <c r="I1605" s="14">
        <v>0</v>
      </c>
      <c r="J1605" s="2"/>
      <c r="K1605" s="15">
        <v>0</v>
      </c>
      <c r="L1605" s="2"/>
      <c r="M1605" s="15">
        <v>0</v>
      </c>
      <c r="N1605" s="2"/>
      <c r="O1605" s="15">
        <v>2500</v>
      </c>
      <c r="P1605" s="2"/>
      <c r="Q1605" s="15">
        <f t="shared" si="57"/>
        <v>2500</v>
      </c>
      <c r="T1605" s="13"/>
    </row>
    <row r="1606" spans="1:20" ht="11.85" customHeight="1" x14ac:dyDescent="0.2">
      <c r="A1606" s="3" t="s">
        <v>299</v>
      </c>
      <c r="C1606" s="2">
        <f>SUM(C1600:C1605)</f>
        <v>1401.13</v>
      </c>
      <c r="D1606" s="2"/>
      <c r="E1606" s="2">
        <f>SUM(E1600:E1605)</f>
        <v>54894.7</v>
      </c>
      <c r="F1606" s="2"/>
      <c r="G1606" s="2">
        <f>SUM(G1600:G1605)</f>
        <v>2013.09</v>
      </c>
      <c r="H1606" s="2"/>
      <c r="I1606" s="2">
        <f>SUM(I1600:I1605)</f>
        <v>2000</v>
      </c>
      <c r="J1606" s="2"/>
      <c r="K1606" s="4">
        <f>SUM(K1600:K1605)</f>
        <v>2000</v>
      </c>
      <c r="L1606" s="2"/>
      <c r="M1606" s="4">
        <f>SUM(M1600:M1605)</f>
        <v>2400</v>
      </c>
      <c r="N1606" s="2"/>
      <c r="O1606" s="4">
        <f>SUM(O1600:O1605)</f>
        <v>2500</v>
      </c>
      <c r="P1606" s="2"/>
      <c r="Q1606" s="4">
        <f>SUM(Q1600:Q1605)</f>
        <v>4900</v>
      </c>
    </row>
    <row r="1607" spans="1:20" ht="11.85" customHeight="1" x14ac:dyDescent="0.2">
      <c r="D1607" s="2"/>
      <c r="F1607" s="2"/>
      <c r="H1607" s="2"/>
      <c r="J1607" s="2"/>
      <c r="L1607" s="2"/>
      <c r="N1607" s="2"/>
      <c r="P1607" s="2"/>
    </row>
    <row r="1608" spans="1:20" ht="11.85" customHeight="1" x14ac:dyDescent="0.2">
      <c r="A1608" s="3" t="s">
        <v>837</v>
      </c>
      <c r="C1608" s="2">
        <f>C1606</f>
        <v>1401.13</v>
      </c>
      <c r="D1608" s="2"/>
      <c r="E1608" s="2">
        <f>E1606</f>
        <v>54894.7</v>
      </c>
      <c r="F1608" s="2"/>
      <c r="G1608" s="2">
        <f>G1606</f>
        <v>2013.09</v>
      </c>
      <c r="H1608" s="2"/>
      <c r="I1608" s="2">
        <f>I1606</f>
        <v>2000</v>
      </c>
      <c r="J1608" s="2"/>
      <c r="K1608" s="4">
        <f>K1606</f>
        <v>2000</v>
      </c>
      <c r="L1608" s="2"/>
      <c r="M1608" s="4">
        <f>M1606</f>
        <v>2400</v>
      </c>
      <c r="N1608" s="2"/>
      <c r="O1608" s="4">
        <f>O1606</f>
        <v>2500</v>
      </c>
      <c r="P1608" s="2"/>
      <c r="Q1608" s="4">
        <f>Q1606</f>
        <v>4900</v>
      </c>
      <c r="T1608" s="13"/>
    </row>
    <row r="1609" spans="1:20" ht="11.85" customHeight="1" x14ac:dyDescent="0.2"/>
    <row r="1610" spans="1:20" ht="11.85" customHeight="1" x14ac:dyDescent="0.2"/>
    <row r="1611" spans="1:20" ht="11.85" customHeight="1" x14ac:dyDescent="0.2"/>
    <row r="1612" spans="1:20" ht="11.85" customHeight="1" x14ac:dyDescent="0.2"/>
    <row r="1613" spans="1:20" ht="11.85" customHeight="1" x14ac:dyDescent="0.2"/>
    <row r="1614" spans="1:20" ht="11.85" customHeight="1" x14ac:dyDescent="0.2"/>
    <row r="1615" spans="1:20" ht="11.85" customHeight="1" x14ac:dyDescent="0.2"/>
    <row r="1616" spans="1:20" ht="11.85" customHeight="1" x14ac:dyDescent="0.2"/>
    <row r="1617" ht="11.85" customHeight="1" x14ac:dyDescent="0.2"/>
    <row r="1618" ht="11.85" customHeight="1" x14ac:dyDescent="0.2"/>
    <row r="1619" ht="11.85" customHeight="1" x14ac:dyDescent="0.2"/>
    <row r="1620" ht="11.85" customHeight="1" x14ac:dyDescent="0.2"/>
    <row r="1621" ht="11.85" customHeight="1" x14ac:dyDescent="0.2"/>
    <row r="1622" ht="11.85" customHeight="1" x14ac:dyDescent="0.2"/>
    <row r="1623" ht="11.85" customHeight="1" x14ac:dyDescent="0.2"/>
    <row r="1624" ht="11.85" customHeight="1" x14ac:dyDescent="0.2"/>
    <row r="1625" ht="11.85" customHeight="1" x14ac:dyDescent="0.2"/>
    <row r="1626" ht="11.85" customHeight="1" x14ac:dyDescent="0.2"/>
    <row r="1627" ht="11.85" customHeight="1" x14ac:dyDescent="0.2"/>
    <row r="1628" ht="11.85" customHeight="1" x14ac:dyDescent="0.2"/>
    <row r="1629" ht="11.85" customHeight="1" x14ac:dyDescent="0.2"/>
    <row r="1630" ht="11.85" customHeight="1" x14ac:dyDescent="0.2"/>
    <row r="1631" ht="11.85" customHeight="1" x14ac:dyDescent="0.2"/>
    <row r="1632" ht="11.85" customHeight="1" x14ac:dyDescent="0.2"/>
    <row r="1633" ht="11.85" customHeight="1" x14ac:dyDescent="0.2"/>
    <row r="1634" ht="11.85" customHeight="1" x14ac:dyDescent="0.2"/>
    <row r="1635" ht="11.85" customHeight="1" x14ac:dyDescent="0.2"/>
    <row r="1636" ht="11.85" customHeight="1" x14ac:dyDescent="0.2"/>
    <row r="1637" ht="11.85" customHeight="1" x14ac:dyDescent="0.2"/>
    <row r="1638" ht="11.85" customHeight="1" x14ac:dyDescent="0.2"/>
    <row r="1639" ht="11.85" customHeight="1" x14ac:dyDescent="0.2"/>
    <row r="1640" ht="11.85" customHeight="1" x14ac:dyDescent="0.2"/>
    <row r="1641" ht="11.85" customHeight="1" x14ac:dyDescent="0.2"/>
    <row r="1642" ht="11.85" customHeight="1" x14ac:dyDescent="0.2"/>
    <row r="1643" ht="11.85" customHeight="1" x14ac:dyDescent="0.2"/>
    <row r="1644" ht="11.85" customHeight="1" x14ac:dyDescent="0.2"/>
    <row r="1645" ht="11.85" customHeight="1" x14ac:dyDescent="0.2"/>
    <row r="1646" ht="11.85" customHeight="1" x14ac:dyDescent="0.2"/>
    <row r="1647" ht="11.85" customHeight="1" x14ac:dyDescent="0.2"/>
    <row r="1648" ht="11.85" customHeight="1" x14ac:dyDescent="0.2"/>
    <row r="1649" spans="1:20" ht="11.85" customHeight="1" x14ac:dyDescent="0.2"/>
    <row r="1650" spans="1:20" ht="11.85" customHeight="1" x14ac:dyDescent="0.2"/>
    <row r="1651" spans="1:20" ht="11.85" customHeight="1" x14ac:dyDescent="0.2"/>
    <row r="1652" spans="1:20" ht="11.85" customHeight="1" x14ac:dyDescent="0.2"/>
    <row r="1653" spans="1:20" ht="11.85" customHeight="1" x14ac:dyDescent="0.2"/>
    <row r="1654" spans="1:20" ht="11.85" customHeight="1" x14ac:dyDescent="0.2">
      <c r="A1654" s="1"/>
      <c r="B1654" s="1"/>
      <c r="E1654" s="2" t="str">
        <f>$E$1</f>
        <v>CITY OF BRADY</v>
      </c>
    </row>
    <row r="1655" spans="1:20" ht="11.85" customHeight="1" x14ac:dyDescent="0.2">
      <c r="E1655" s="2" t="str">
        <f>$E$2</f>
        <v>BUDGET REPORT</v>
      </c>
    </row>
    <row r="1656" spans="1:20" ht="11.85" customHeight="1" x14ac:dyDescent="0.2">
      <c r="E1656" s="2" t="str">
        <f>$E$3</f>
        <v>FISCAL YEAR 2022 - 2023</v>
      </c>
    </row>
    <row r="1657" spans="1:20" ht="11.85" customHeight="1" x14ac:dyDescent="0.2">
      <c r="A1657" s="3" t="s">
        <v>3</v>
      </c>
    </row>
    <row r="1658" spans="1:20" ht="11.85" customHeight="1" x14ac:dyDescent="0.2">
      <c r="A1658" s="3" t="s">
        <v>838</v>
      </c>
    </row>
    <row r="1659" spans="1:20" ht="11.85" customHeight="1" x14ac:dyDescent="0.2">
      <c r="I1659" s="49" t="str">
        <f>$I$6</f>
        <v>(----- 2021-2022 ------)</v>
      </c>
      <c r="J1659" s="49"/>
      <c r="K1659" s="49"/>
      <c r="L1659" s="6"/>
      <c r="M1659" s="49" t="str">
        <f>$M$6</f>
        <v>2022-2023</v>
      </c>
      <c r="N1659" s="49"/>
      <c r="O1659" s="49"/>
      <c r="P1659" s="49"/>
      <c r="Q1659" s="49"/>
    </row>
    <row r="1660" spans="1:20" ht="11.85" customHeight="1" x14ac:dyDescent="0.2">
      <c r="C1660" s="7" t="str">
        <f>$C$7</f>
        <v>2018-2019</v>
      </c>
      <c r="D1660" s="6"/>
      <c r="E1660" s="7" t="str">
        <f>$E$7</f>
        <v>2019-2020</v>
      </c>
      <c r="F1660" s="6"/>
      <c r="G1660" s="7" t="str">
        <f>$G$7</f>
        <v>2020-2021</v>
      </c>
      <c r="H1660" s="6"/>
      <c r="I1660" s="7" t="s">
        <v>9</v>
      </c>
      <c r="J1660" s="6"/>
      <c r="K1660" s="8" t="str">
        <f>+$K$7</f>
        <v>PROJECTED</v>
      </c>
      <c r="L1660" s="6"/>
      <c r="M1660" s="8" t="str">
        <f>$M$7</f>
        <v>2022-2023</v>
      </c>
      <c r="N1660" s="6"/>
      <c r="O1660" s="8" t="str">
        <f>$O$7</f>
        <v>2022-2023</v>
      </c>
      <c r="P1660" s="6"/>
      <c r="Q1660" s="8" t="str">
        <f>$Q$7</f>
        <v xml:space="preserve">APPROVED </v>
      </c>
    </row>
    <row r="1661" spans="1:20" ht="11.85" customHeight="1" x14ac:dyDescent="0.2">
      <c r="A1661" s="9" t="s">
        <v>268</v>
      </c>
      <c r="C1661" s="10" t="s">
        <v>12</v>
      </c>
      <c r="D1661" s="6"/>
      <c r="E1661" s="10" t="s">
        <v>12</v>
      </c>
      <c r="F1661" s="6"/>
      <c r="G1661" s="10" t="s">
        <v>12</v>
      </c>
      <c r="H1661" s="6"/>
      <c r="I1661" s="10" t="s">
        <v>13</v>
      </c>
      <c r="J1661" s="6"/>
      <c r="K1661" s="11" t="s">
        <v>13</v>
      </c>
      <c r="L1661" s="6"/>
      <c r="M1661" s="11" t="str">
        <f>$M$8</f>
        <v>BASE</v>
      </c>
      <c r="N1661" s="6"/>
      <c r="O1661" s="11" t="str">
        <f>$O$8</f>
        <v>SUPPLEMENTAL</v>
      </c>
      <c r="P1661" s="6"/>
      <c r="Q1661" s="11" t="str">
        <f>$Q$8</f>
        <v>BUDGET</v>
      </c>
    </row>
    <row r="1662" spans="1:20" ht="11.85" customHeight="1" x14ac:dyDescent="0.2"/>
    <row r="1663" spans="1:20" ht="11.85" customHeight="1" x14ac:dyDescent="0.2">
      <c r="A1663" s="12" t="s">
        <v>269</v>
      </c>
    </row>
    <row r="1664" spans="1:20" ht="11.85" customHeight="1" x14ac:dyDescent="0.2">
      <c r="A1664" s="3" t="s">
        <v>839</v>
      </c>
      <c r="C1664" s="2">
        <v>39338.44</v>
      </c>
      <c r="D1664" s="2"/>
      <c r="E1664" s="2">
        <v>40476.800000000003</v>
      </c>
      <c r="F1664" s="2"/>
      <c r="G1664" s="2">
        <v>43005.63</v>
      </c>
      <c r="H1664" s="2"/>
      <c r="I1664" s="2">
        <v>42655</v>
      </c>
      <c r="J1664" s="2"/>
      <c r="K1664" s="2">
        <v>42655</v>
      </c>
      <c r="L1664" s="2"/>
      <c r="M1664" s="4">
        <v>43941</v>
      </c>
      <c r="N1664" s="2"/>
      <c r="O1664" s="4">
        <v>0</v>
      </c>
      <c r="P1664" s="2"/>
      <c r="Q1664" s="4">
        <f t="shared" ref="Q1664:Q1670" si="58">M1664+O1664</f>
        <v>43941</v>
      </c>
      <c r="T1664" s="13"/>
    </row>
    <row r="1665" spans="1:21" ht="11.85" customHeight="1" x14ac:dyDescent="0.2">
      <c r="A1665" s="3" t="s">
        <v>840</v>
      </c>
      <c r="C1665" s="2">
        <v>297.52</v>
      </c>
      <c r="D1665" s="2"/>
      <c r="E1665" s="2">
        <v>102.17</v>
      </c>
      <c r="F1665" s="2"/>
      <c r="G1665" s="2">
        <v>253.86</v>
      </c>
      <c r="H1665" s="2"/>
      <c r="I1665" s="2">
        <v>300</v>
      </c>
      <c r="J1665" s="2"/>
      <c r="K1665" s="2">
        <v>300</v>
      </c>
      <c r="L1665" s="2"/>
      <c r="M1665" s="4">
        <v>300</v>
      </c>
      <c r="N1665" s="2"/>
      <c r="O1665" s="4">
        <v>0</v>
      </c>
      <c r="P1665" s="2"/>
      <c r="Q1665" s="4">
        <f t="shared" si="58"/>
        <v>300</v>
      </c>
      <c r="T1665" s="13"/>
    </row>
    <row r="1666" spans="1:21" ht="11.85" customHeight="1" x14ac:dyDescent="0.2">
      <c r="A1666" s="3" t="s">
        <v>841</v>
      </c>
      <c r="C1666" s="2">
        <v>10771.44</v>
      </c>
      <c r="D1666" s="2"/>
      <c r="E1666" s="2">
        <v>11494.39</v>
      </c>
      <c r="F1666" s="2"/>
      <c r="G1666" s="2">
        <v>11841.84</v>
      </c>
      <c r="H1666" s="2"/>
      <c r="I1666" s="2">
        <v>11832</v>
      </c>
      <c r="J1666" s="2"/>
      <c r="K1666" s="2">
        <v>11832</v>
      </c>
      <c r="L1666" s="2"/>
      <c r="M1666" s="4">
        <v>12360</v>
      </c>
      <c r="N1666" s="2"/>
      <c r="O1666" s="4">
        <v>0</v>
      </c>
      <c r="P1666" s="2"/>
      <c r="Q1666" s="4">
        <f t="shared" si="58"/>
        <v>12360</v>
      </c>
      <c r="T1666" s="13"/>
    </row>
    <row r="1667" spans="1:21" ht="11.85" customHeight="1" x14ac:dyDescent="0.2">
      <c r="A1667" s="3" t="s">
        <v>842</v>
      </c>
      <c r="C1667" s="2">
        <v>4220.76</v>
      </c>
      <c r="D1667" s="2"/>
      <c r="E1667" s="2">
        <v>4180.62</v>
      </c>
      <c r="F1667" s="2"/>
      <c r="G1667" s="2">
        <v>4333.7700000000004</v>
      </c>
      <c r="H1667" s="2"/>
      <c r="I1667" s="2">
        <v>4133</v>
      </c>
      <c r="J1667" s="2"/>
      <c r="K1667" s="2">
        <v>4133</v>
      </c>
      <c r="L1667" s="2"/>
      <c r="M1667" s="4">
        <v>4296</v>
      </c>
      <c r="N1667" s="2"/>
      <c r="O1667" s="4">
        <v>0</v>
      </c>
      <c r="P1667" s="2"/>
      <c r="Q1667" s="4">
        <f t="shared" si="58"/>
        <v>4296</v>
      </c>
      <c r="T1667" s="13"/>
    </row>
    <row r="1668" spans="1:21" ht="11.85" customHeight="1" x14ac:dyDescent="0.2">
      <c r="A1668" s="3" t="s">
        <v>843</v>
      </c>
      <c r="C1668" s="2">
        <v>1447.55</v>
      </c>
      <c r="D1668" s="2"/>
      <c r="E1668" s="2">
        <v>1699.21</v>
      </c>
      <c r="F1668" s="2"/>
      <c r="G1668" s="2">
        <v>1810.18</v>
      </c>
      <c r="H1668" s="2"/>
      <c r="I1668" s="2">
        <v>1915</v>
      </c>
      <c r="J1668" s="2"/>
      <c r="K1668" s="2">
        <v>1915</v>
      </c>
      <c r="L1668" s="2"/>
      <c r="M1668" s="4">
        <v>2460</v>
      </c>
      <c r="N1668" s="2"/>
      <c r="O1668" s="4">
        <v>0</v>
      </c>
      <c r="P1668" s="2"/>
      <c r="Q1668" s="4">
        <f t="shared" si="58"/>
        <v>2460</v>
      </c>
      <c r="T1668" s="13"/>
    </row>
    <row r="1669" spans="1:21" ht="11.85" customHeight="1" x14ac:dyDescent="0.2">
      <c r="A1669" s="3" t="s">
        <v>844</v>
      </c>
      <c r="C1669" s="2">
        <v>9</v>
      </c>
      <c r="D1669" s="2"/>
      <c r="E1669" s="2">
        <v>144</v>
      </c>
      <c r="F1669" s="2"/>
      <c r="G1669" s="2">
        <v>252</v>
      </c>
      <c r="H1669" s="2"/>
      <c r="I1669" s="2">
        <v>144</v>
      </c>
      <c r="J1669" s="2"/>
      <c r="K1669" s="2">
        <v>144</v>
      </c>
      <c r="L1669" s="2"/>
      <c r="M1669" s="4">
        <v>117</v>
      </c>
      <c r="N1669" s="2"/>
      <c r="O1669" s="4">
        <v>0</v>
      </c>
      <c r="P1669" s="2"/>
      <c r="Q1669" s="4">
        <f t="shared" si="58"/>
        <v>117</v>
      </c>
      <c r="T1669" s="13"/>
    </row>
    <row r="1670" spans="1:21" ht="11.85" customHeight="1" x14ac:dyDescent="0.2">
      <c r="A1670" s="3" t="s">
        <v>845</v>
      </c>
      <c r="C1670" s="14">
        <v>3054.93</v>
      </c>
      <c r="D1670" s="2"/>
      <c r="E1670" s="14">
        <v>3136.77</v>
      </c>
      <c r="F1670" s="2"/>
      <c r="G1670" s="14">
        <v>3210.45</v>
      </c>
      <c r="H1670" s="2"/>
      <c r="I1670" s="14">
        <v>3351</v>
      </c>
      <c r="J1670" s="2"/>
      <c r="K1670" s="14">
        <v>3351</v>
      </c>
      <c r="L1670" s="2"/>
      <c r="M1670" s="15">
        <v>3451</v>
      </c>
      <c r="N1670" s="2"/>
      <c r="O1670" s="15">
        <v>0</v>
      </c>
      <c r="P1670" s="2"/>
      <c r="Q1670" s="15">
        <f t="shared" si="58"/>
        <v>3451</v>
      </c>
      <c r="T1670" s="13"/>
    </row>
    <row r="1671" spans="1:21" ht="11.85" customHeight="1" x14ac:dyDescent="0.2">
      <c r="A1671" s="3" t="s">
        <v>280</v>
      </c>
      <c r="C1671" s="2">
        <f>SUM(C1664:C1670)</f>
        <v>59139.640000000007</v>
      </c>
      <c r="D1671" s="2"/>
      <c r="E1671" s="2">
        <f>SUM(E1664:E1670)</f>
        <v>61233.96</v>
      </c>
      <c r="F1671" s="2"/>
      <c r="G1671" s="2">
        <f>SUM(G1664:G1670)</f>
        <v>64707.73</v>
      </c>
      <c r="H1671" s="2"/>
      <c r="I1671" s="2">
        <f>SUM(I1664:I1670)</f>
        <v>64330</v>
      </c>
      <c r="J1671" s="2"/>
      <c r="K1671" s="4">
        <f>SUM(K1664:K1670)</f>
        <v>64330</v>
      </c>
      <c r="L1671" s="2"/>
      <c r="M1671" s="4">
        <f>SUM(M1664:M1670)</f>
        <v>66925</v>
      </c>
      <c r="N1671" s="2"/>
      <c r="O1671" s="4">
        <f>SUM(O1664:O1670)</f>
        <v>0</v>
      </c>
      <c r="P1671" s="2"/>
      <c r="Q1671" s="4">
        <f>SUM(Q1664:Q1670)</f>
        <v>66925</v>
      </c>
      <c r="R1671" s="2"/>
      <c r="T1671" s="17"/>
      <c r="U1671" s="2"/>
    </row>
    <row r="1672" spans="1:21" ht="11.85" customHeight="1" x14ac:dyDescent="0.2">
      <c r="D1672" s="2"/>
      <c r="F1672" s="2"/>
      <c r="H1672" s="2"/>
      <c r="J1672" s="2"/>
      <c r="L1672" s="2"/>
      <c r="N1672" s="2"/>
      <c r="P1672" s="2"/>
    </row>
    <row r="1673" spans="1:21" ht="11.85" customHeight="1" x14ac:dyDescent="0.2">
      <c r="A1673" s="12" t="s">
        <v>281</v>
      </c>
      <c r="D1673" s="2"/>
      <c r="F1673" s="2"/>
      <c r="H1673" s="2"/>
      <c r="J1673" s="2"/>
      <c r="L1673" s="2"/>
      <c r="N1673" s="2"/>
      <c r="P1673" s="2"/>
    </row>
    <row r="1674" spans="1:21" ht="11.85" customHeight="1" x14ac:dyDescent="0.2">
      <c r="A1674" s="3" t="s">
        <v>846</v>
      </c>
      <c r="C1674" s="2">
        <v>0</v>
      </c>
      <c r="D1674" s="2"/>
      <c r="E1674" s="2">
        <v>0</v>
      </c>
      <c r="F1674" s="2"/>
      <c r="G1674" s="2">
        <v>0</v>
      </c>
      <c r="H1674" s="2"/>
      <c r="I1674" s="2">
        <v>0</v>
      </c>
      <c r="J1674" s="2"/>
      <c r="K1674" s="4">
        <v>0</v>
      </c>
      <c r="L1674" s="2"/>
      <c r="M1674" s="4">
        <v>0</v>
      </c>
      <c r="N1674" s="2"/>
      <c r="O1674" s="4">
        <v>0</v>
      </c>
      <c r="P1674" s="2"/>
      <c r="Q1674" s="4">
        <f t="shared" ref="Q1674:Q1679" si="59">M1674+O1674</f>
        <v>0</v>
      </c>
      <c r="T1674" s="13"/>
    </row>
    <row r="1675" spans="1:21" ht="11.85" customHeight="1" x14ac:dyDescent="0.2">
      <c r="A1675" s="3" t="s">
        <v>847</v>
      </c>
      <c r="C1675" s="2">
        <v>0</v>
      </c>
      <c r="D1675" s="2"/>
      <c r="E1675" s="2">
        <v>0</v>
      </c>
      <c r="F1675" s="2"/>
      <c r="G1675" s="2">
        <v>0</v>
      </c>
      <c r="H1675" s="2"/>
      <c r="I1675" s="2">
        <v>0</v>
      </c>
      <c r="J1675" s="2"/>
      <c r="K1675" s="4">
        <v>0</v>
      </c>
      <c r="L1675" s="2"/>
      <c r="M1675" s="4">
        <v>0</v>
      </c>
      <c r="N1675" s="2"/>
      <c r="O1675" s="4">
        <v>0</v>
      </c>
      <c r="P1675" s="2"/>
      <c r="Q1675" s="4">
        <f t="shared" si="59"/>
        <v>0</v>
      </c>
      <c r="T1675" s="13"/>
    </row>
    <row r="1676" spans="1:21" ht="11.85" customHeight="1" x14ac:dyDescent="0.2">
      <c r="A1676" s="3" t="s">
        <v>848</v>
      </c>
      <c r="C1676" s="2">
        <v>0</v>
      </c>
      <c r="D1676" s="2"/>
      <c r="E1676" s="2">
        <v>0</v>
      </c>
      <c r="F1676" s="2"/>
      <c r="G1676" s="2">
        <v>0</v>
      </c>
      <c r="H1676" s="2"/>
      <c r="I1676" s="2">
        <v>0</v>
      </c>
      <c r="J1676" s="2"/>
      <c r="K1676" s="4">
        <v>0</v>
      </c>
      <c r="L1676" s="2"/>
      <c r="M1676" s="4">
        <v>0</v>
      </c>
      <c r="N1676" s="2"/>
      <c r="O1676" s="4">
        <v>0</v>
      </c>
      <c r="P1676" s="2"/>
      <c r="Q1676" s="4">
        <f t="shared" si="59"/>
        <v>0</v>
      </c>
      <c r="T1676" s="13"/>
    </row>
    <row r="1677" spans="1:21" ht="11.85" customHeight="1" x14ac:dyDescent="0.2">
      <c r="A1677" s="3" t="s">
        <v>849</v>
      </c>
      <c r="C1677" s="2">
        <v>0</v>
      </c>
      <c r="D1677" s="2"/>
      <c r="E1677" s="2">
        <v>0</v>
      </c>
      <c r="F1677" s="2"/>
      <c r="G1677" s="2">
        <v>0</v>
      </c>
      <c r="H1677" s="2"/>
      <c r="I1677" s="2">
        <v>0</v>
      </c>
      <c r="J1677" s="2"/>
      <c r="K1677" s="4">
        <v>0</v>
      </c>
      <c r="L1677" s="2"/>
      <c r="M1677" s="4">
        <v>0</v>
      </c>
      <c r="N1677" s="2"/>
      <c r="O1677" s="4">
        <v>0</v>
      </c>
      <c r="P1677" s="2"/>
      <c r="Q1677" s="4">
        <f t="shared" si="59"/>
        <v>0</v>
      </c>
      <c r="T1677" s="13"/>
    </row>
    <row r="1678" spans="1:21" ht="11.85" customHeight="1" x14ac:dyDescent="0.2">
      <c r="A1678" s="3" t="s">
        <v>850</v>
      </c>
      <c r="C1678" s="2">
        <v>0</v>
      </c>
      <c r="D1678" s="2"/>
      <c r="E1678" s="2">
        <v>0</v>
      </c>
      <c r="F1678" s="2"/>
      <c r="G1678" s="2">
        <v>234.6</v>
      </c>
      <c r="H1678" s="2"/>
      <c r="I1678" s="2">
        <v>250</v>
      </c>
      <c r="J1678" s="2"/>
      <c r="K1678" s="4">
        <v>250</v>
      </c>
      <c r="L1678" s="2"/>
      <c r="M1678" s="4">
        <v>250</v>
      </c>
      <c r="N1678" s="2"/>
      <c r="O1678" s="4">
        <v>0</v>
      </c>
      <c r="P1678" s="2"/>
      <c r="Q1678" s="4">
        <f t="shared" si="59"/>
        <v>250</v>
      </c>
      <c r="T1678" s="13"/>
    </row>
    <row r="1679" spans="1:21" ht="11.85" customHeight="1" x14ac:dyDescent="0.2">
      <c r="A1679" s="3" t="s">
        <v>851</v>
      </c>
      <c r="C1679" s="14">
        <v>0</v>
      </c>
      <c r="D1679" s="2"/>
      <c r="E1679" s="14">
        <v>1048.29</v>
      </c>
      <c r="F1679" s="2"/>
      <c r="G1679" s="14">
        <v>0</v>
      </c>
      <c r="H1679" s="2"/>
      <c r="I1679" s="14">
        <v>0</v>
      </c>
      <c r="J1679" s="2"/>
      <c r="K1679" s="15">
        <v>0</v>
      </c>
      <c r="L1679" s="2"/>
      <c r="M1679" s="15">
        <v>0</v>
      </c>
      <c r="N1679" s="2"/>
      <c r="O1679" s="15">
        <v>0</v>
      </c>
      <c r="P1679" s="2"/>
      <c r="Q1679" s="15">
        <f t="shared" si="59"/>
        <v>0</v>
      </c>
      <c r="T1679" s="13"/>
    </row>
    <row r="1680" spans="1:21" ht="11.85" customHeight="1" x14ac:dyDescent="0.2">
      <c r="A1680" s="3" t="s">
        <v>299</v>
      </c>
      <c r="C1680" s="2">
        <f>SUM(C1674:C1679)</f>
        <v>0</v>
      </c>
      <c r="D1680" s="2"/>
      <c r="E1680" s="2">
        <f>SUM(E1674:E1679)</f>
        <v>1048.29</v>
      </c>
      <c r="F1680" s="2"/>
      <c r="G1680" s="2">
        <f>SUM(G1674:G1679)</f>
        <v>234.6</v>
      </c>
      <c r="H1680" s="2"/>
      <c r="I1680" s="2">
        <f>SUM(I1674:I1679)</f>
        <v>250</v>
      </c>
      <c r="J1680" s="2"/>
      <c r="K1680" s="4">
        <f>SUM(K1674:K1679)</f>
        <v>250</v>
      </c>
      <c r="L1680" s="2"/>
      <c r="M1680" s="4">
        <f>SUM(M1674:M1679)</f>
        <v>250</v>
      </c>
      <c r="N1680" s="2"/>
      <c r="O1680" s="4">
        <f>SUM(O1674:O1679)</f>
        <v>0</v>
      </c>
      <c r="P1680" s="2"/>
      <c r="Q1680" s="4">
        <f>SUM(Q1674:Q1679)</f>
        <v>250</v>
      </c>
    </row>
    <row r="1681" spans="1:20" ht="11.85" customHeight="1" x14ac:dyDescent="0.2">
      <c r="D1681" s="2"/>
      <c r="F1681" s="2"/>
      <c r="H1681" s="2"/>
      <c r="J1681" s="2"/>
      <c r="L1681" s="2"/>
      <c r="N1681" s="2"/>
      <c r="P1681" s="2"/>
    </row>
    <row r="1682" spans="1:20" ht="11.85" customHeight="1" x14ac:dyDescent="0.2">
      <c r="A1682" s="12" t="s">
        <v>300</v>
      </c>
      <c r="D1682" s="2"/>
      <c r="F1682" s="2"/>
      <c r="H1682" s="2"/>
      <c r="J1682" s="2"/>
      <c r="L1682" s="2"/>
      <c r="N1682" s="2"/>
      <c r="P1682" s="2"/>
    </row>
    <row r="1683" spans="1:20" ht="11.85" customHeight="1" x14ac:dyDescent="0.2">
      <c r="A1683" s="3" t="s">
        <v>852</v>
      </c>
      <c r="C1683" s="2">
        <v>10.220000000000001</v>
      </c>
      <c r="D1683" s="2"/>
      <c r="E1683" s="2">
        <v>0</v>
      </c>
      <c r="F1683" s="2"/>
      <c r="G1683" s="2">
        <v>0</v>
      </c>
      <c r="H1683" s="2"/>
      <c r="I1683" s="2">
        <v>100</v>
      </c>
      <c r="J1683" s="2"/>
      <c r="K1683" s="2">
        <v>100</v>
      </c>
      <c r="L1683" s="2"/>
      <c r="M1683" s="4">
        <v>100</v>
      </c>
      <c r="N1683" s="2"/>
      <c r="O1683" s="4">
        <v>0</v>
      </c>
      <c r="P1683" s="2"/>
      <c r="Q1683" s="4">
        <f t="shared" ref="Q1683:Q1696" si="60">M1683+O1683</f>
        <v>100</v>
      </c>
      <c r="T1683" s="13"/>
    </row>
    <row r="1684" spans="1:20" ht="11.85" customHeight="1" x14ac:dyDescent="0.2">
      <c r="A1684" s="3" t="s">
        <v>853</v>
      </c>
      <c r="C1684" s="2">
        <v>299.14</v>
      </c>
      <c r="D1684" s="2"/>
      <c r="E1684" s="2">
        <v>287.82</v>
      </c>
      <c r="F1684" s="2"/>
      <c r="G1684" s="2">
        <v>302.52</v>
      </c>
      <c r="H1684" s="2"/>
      <c r="I1684" s="2">
        <v>400</v>
      </c>
      <c r="J1684" s="2"/>
      <c r="K1684" s="2">
        <v>400</v>
      </c>
      <c r="L1684" s="2"/>
      <c r="M1684" s="4">
        <v>400</v>
      </c>
      <c r="N1684" s="2"/>
      <c r="O1684" s="4">
        <v>0</v>
      </c>
      <c r="P1684" s="2"/>
      <c r="Q1684" s="4">
        <f t="shared" si="60"/>
        <v>400</v>
      </c>
      <c r="T1684" s="13"/>
    </row>
    <row r="1685" spans="1:20" ht="11.85" customHeight="1" x14ac:dyDescent="0.2">
      <c r="A1685" s="3" t="s">
        <v>854</v>
      </c>
      <c r="C1685" s="2">
        <v>770.89</v>
      </c>
      <c r="D1685" s="2"/>
      <c r="E1685" s="2">
        <v>481.91</v>
      </c>
      <c r="F1685" s="2"/>
      <c r="G1685" s="2">
        <v>639.29999999999995</v>
      </c>
      <c r="H1685" s="2"/>
      <c r="I1685" s="2">
        <v>1200</v>
      </c>
      <c r="J1685" s="2"/>
      <c r="K1685" s="2">
        <v>600</v>
      </c>
      <c r="L1685" s="2"/>
      <c r="M1685" s="4">
        <v>1200</v>
      </c>
      <c r="N1685" s="2"/>
      <c r="O1685" s="4">
        <v>0</v>
      </c>
      <c r="P1685" s="2"/>
      <c r="Q1685" s="4">
        <f t="shared" si="60"/>
        <v>1200</v>
      </c>
      <c r="T1685" s="13"/>
    </row>
    <row r="1686" spans="1:20" ht="11.85" customHeight="1" x14ac:dyDescent="0.2">
      <c r="A1686" s="3" t="s">
        <v>855</v>
      </c>
      <c r="C1686" s="2">
        <v>684.32</v>
      </c>
      <c r="D1686" s="2"/>
      <c r="E1686" s="2">
        <v>577.92999999999995</v>
      </c>
      <c r="F1686" s="2"/>
      <c r="G1686" s="2">
        <v>814.17</v>
      </c>
      <c r="H1686" s="2"/>
      <c r="I1686" s="2">
        <v>1000</v>
      </c>
      <c r="J1686" s="2"/>
      <c r="K1686" s="2">
        <v>1300</v>
      </c>
      <c r="L1686" s="2"/>
      <c r="M1686" s="4">
        <v>1000</v>
      </c>
      <c r="N1686" s="2"/>
      <c r="O1686" s="4">
        <v>0</v>
      </c>
      <c r="P1686" s="2"/>
      <c r="Q1686" s="4">
        <f t="shared" si="60"/>
        <v>1000</v>
      </c>
      <c r="T1686" s="13"/>
    </row>
    <row r="1687" spans="1:20" ht="11.85" customHeight="1" x14ac:dyDescent="0.2">
      <c r="A1687" s="3" t="s">
        <v>856</v>
      </c>
      <c r="C1687" s="2">
        <v>282.35000000000002</v>
      </c>
      <c r="D1687" s="2"/>
      <c r="E1687" s="2">
        <v>155.84</v>
      </c>
      <c r="F1687" s="2"/>
      <c r="G1687" s="2">
        <v>519.72</v>
      </c>
      <c r="H1687" s="2"/>
      <c r="I1687" s="2">
        <v>500</v>
      </c>
      <c r="J1687" s="2"/>
      <c r="K1687" s="2">
        <v>500</v>
      </c>
      <c r="L1687" s="2"/>
      <c r="M1687" s="4">
        <v>500</v>
      </c>
      <c r="N1687" s="2"/>
      <c r="O1687" s="4">
        <v>0</v>
      </c>
      <c r="P1687" s="2"/>
      <c r="Q1687" s="4">
        <f t="shared" si="60"/>
        <v>500</v>
      </c>
      <c r="T1687" s="13"/>
    </row>
    <row r="1688" spans="1:20" ht="11.85" customHeight="1" x14ac:dyDescent="0.2">
      <c r="A1688" s="3" t="s">
        <v>857</v>
      </c>
      <c r="C1688" s="2">
        <v>28.77</v>
      </c>
      <c r="D1688" s="2"/>
      <c r="E1688" s="2">
        <v>194.99</v>
      </c>
      <c r="F1688" s="2"/>
      <c r="G1688" s="2">
        <v>0</v>
      </c>
      <c r="H1688" s="2"/>
      <c r="I1688" s="2">
        <v>300</v>
      </c>
      <c r="J1688" s="2"/>
      <c r="K1688" s="2">
        <v>300</v>
      </c>
      <c r="L1688" s="2"/>
      <c r="M1688" s="4">
        <v>300</v>
      </c>
      <c r="N1688" s="2"/>
      <c r="O1688" s="4">
        <v>0</v>
      </c>
      <c r="P1688" s="2"/>
      <c r="Q1688" s="4">
        <f t="shared" si="60"/>
        <v>300</v>
      </c>
      <c r="T1688" s="13"/>
    </row>
    <row r="1689" spans="1:20" ht="11.85" customHeight="1" x14ac:dyDescent="0.2">
      <c r="A1689" s="3" t="s">
        <v>858</v>
      </c>
      <c r="C1689" s="2">
        <v>1377.4</v>
      </c>
      <c r="D1689" s="2"/>
      <c r="E1689" s="2">
        <v>1070.94</v>
      </c>
      <c r="F1689" s="2"/>
      <c r="G1689" s="2">
        <v>2744.82</v>
      </c>
      <c r="H1689" s="2"/>
      <c r="I1689" s="2">
        <v>4600</v>
      </c>
      <c r="J1689" s="2"/>
      <c r="K1689" s="2">
        <v>4600</v>
      </c>
      <c r="L1689" s="2"/>
      <c r="M1689" s="4">
        <v>1600</v>
      </c>
      <c r="N1689" s="2"/>
      <c r="O1689" s="4">
        <v>0</v>
      </c>
      <c r="P1689" s="2"/>
      <c r="Q1689" s="4">
        <f t="shared" si="60"/>
        <v>1600</v>
      </c>
      <c r="T1689" s="13"/>
    </row>
    <row r="1690" spans="1:20" ht="11.85" customHeight="1" x14ac:dyDescent="0.2">
      <c r="A1690" s="3" t="s">
        <v>859</v>
      </c>
      <c r="C1690" s="2">
        <v>194.47</v>
      </c>
      <c r="D1690" s="2"/>
      <c r="E1690" s="2">
        <v>73.25</v>
      </c>
      <c r="F1690" s="2"/>
      <c r="G1690" s="2">
        <v>67.67</v>
      </c>
      <c r="H1690" s="2"/>
      <c r="I1690" s="2">
        <v>300</v>
      </c>
      <c r="J1690" s="2"/>
      <c r="K1690" s="2">
        <v>0</v>
      </c>
      <c r="L1690" s="2"/>
      <c r="M1690" s="4">
        <v>300</v>
      </c>
      <c r="N1690" s="2"/>
      <c r="O1690" s="4">
        <v>0</v>
      </c>
      <c r="P1690" s="2"/>
      <c r="Q1690" s="4">
        <f t="shared" si="60"/>
        <v>300</v>
      </c>
      <c r="T1690" s="13"/>
    </row>
    <row r="1691" spans="1:20" ht="11.85" customHeight="1" x14ac:dyDescent="0.2">
      <c r="A1691" s="3" t="s">
        <v>860</v>
      </c>
      <c r="C1691" s="2">
        <v>300</v>
      </c>
      <c r="D1691" s="2"/>
      <c r="E1691" s="2">
        <v>425</v>
      </c>
      <c r="F1691" s="2"/>
      <c r="G1691" s="2">
        <v>300</v>
      </c>
      <c r="H1691" s="2"/>
      <c r="I1691" s="2">
        <v>400</v>
      </c>
      <c r="J1691" s="2"/>
      <c r="K1691" s="2">
        <v>400</v>
      </c>
      <c r="L1691" s="2"/>
      <c r="M1691" s="4">
        <v>400</v>
      </c>
      <c r="N1691" s="2"/>
      <c r="O1691" s="4">
        <v>0</v>
      </c>
      <c r="P1691" s="2"/>
      <c r="Q1691" s="4">
        <f t="shared" si="60"/>
        <v>400</v>
      </c>
      <c r="T1691" s="13"/>
    </row>
    <row r="1692" spans="1:20" ht="11.85" customHeight="1" x14ac:dyDescent="0.2">
      <c r="A1692" s="3" t="s">
        <v>861</v>
      </c>
      <c r="C1692" s="2">
        <v>78.89</v>
      </c>
      <c r="D1692" s="2"/>
      <c r="E1692" s="2">
        <v>60.07</v>
      </c>
      <c r="F1692" s="2"/>
      <c r="G1692" s="2">
        <v>80.069999999999993</v>
      </c>
      <c r="H1692" s="2"/>
      <c r="I1692" s="2">
        <v>60</v>
      </c>
      <c r="J1692" s="2"/>
      <c r="K1692" s="2">
        <v>60</v>
      </c>
      <c r="L1692" s="2"/>
      <c r="M1692" s="4">
        <v>60</v>
      </c>
      <c r="N1692" s="2"/>
      <c r="O1692" s="4">
        <v>0</v>
      </c>
      <c r="P1692" s="2"/>
      <c r="Q1692" s="4">
        <f t="shared" si="60"/>
        <v>60</v>
      </c>
      <c r="T1692" s="13"/>
    </row>
    <row r="1693" spans="1:20" ht="11.85" hidden="1" customHeight="1" x14ac:dyDescent="0.2">
      <c r="A1693" s="3" t="s">
        <v>862</v>
      </c>
      <c r="C1693" s="2">
        <v>0</v>
      </c>
      <c r="D1693" s="2"/>
      <c r="E1693" s="2">
        <v>0</v>
      </c>
      <c r="F1693" s="2"/>
      <c r="G1693" s="2">
        <v>0</v>
      </c>
      <c r="H1693" s="2"/>
      <c r="I1693" s="2">
        <v>0</v>
      </c>
      <c r="J1693" s="2"/>
      <c r="K1693" s="2">
        <v>0</v>
      </c>
      <c r="L1693" s="2"/>
      <c r="M1693" s="4">
        <v>0</v>
      </c>
      <c r="N1693" s="2"/>
      <c r="O1693" s="4">
        <v>0</v>
      </c>
      <c r="P1693" s="2"/>
      <c r="Q1693" s="4">
        <f t="shared" si="60"/>
        <v>0</v>
      </c>
      <c r="T1693" s="13"/>
    </row>
    <row r="1694" spans="1:20" ht="11.85" customHeight="1" x14ac:dyDescent="0.2">
      <c r="A1694" s="3" t="s">
        <v>863</v>
      </c>
      <c r="C1694" s="2">
        <v>183.72</v>
      </c>
      <c r="D1694" s="2"/>
      <c r="E1694" s="2">
        <v>111.15</v>
      </c>
      <c r="F1694" s="2"/>
      <c r="G1694" s="2">
        <v>301.98</v>
      </c>
      <c r="H1694" s="2"/>
      <c r="I1694" s="2">
        <v>300</v>
      </c>
      <c r="J1694" s="2"/>
      <c r="K1694" s="2">
        <v>300</v>
      </c>
      <c r="L1694" s="2"/>
      <c r="M1694" s="4">
        <v>300</v>
      </c>
      <c r="N1694" s="2"/>
      <c r="O1694" s="4">
        <v>0</v>
      </c>
      <c r="P1694" s="2"/>
      <c r="Q1694" s="4">
        <f t="shared" si="60"/>
        <v>300</v>
      </c>
      <c r="T1694" s="13"/>
    </row>
    <row r="1695" spans="1:20" ht="11.85" customHeight="1" x14ac:dyDescent="0.2">
      <c r="A1695" s="3" t="s">
        <v>864</v>
      </c>
      <c r="C1695" s="14">
        <v>1575.76</v>
      </c>
      <c r="D1695" s="2"/>
      <c r="E1695" s="14">
        <v>1574.4</v>
      </c>
      <c r="F1695" s="2"/>
      <c r="G1695" s="14">
        <v>1899.73</v>
      </c>
      <c r="H1695" s="2"/>
      <c r="I1695" s="14">
        <v>1400</v>
      </c>
      <c r="J1695" s="2"/>
      <c r="K1695" s="14">
        <v>2000</v>
      </c>
      <c r="L1695" s="2"/>
      <c r="M1695" s="15">
        <v>2000</v>
      </c>
      <c r="N1695" s="2"/>
      <c r="O1695" s="15">
        <v>0</v>
      </c>
      <c r="P1695" s="2"/>
      <c r="Q1695" s="15">
        <f t="shared" si="60"/>
        <v>2000</v>
      </c>
      <c r="T1695" s="13"/>
    </row>
    <row r="1696" spans="1:20" ht="11.85" hidden="1" customHeight="1" x14ac:dyDescent="0.2">
      <c r="A1696" s="3" t="s">
        <v>865</v>
      </c>
      <c r="C1696" s="14">
        <v>0</v>
      </c>
      <c r="D1696" s="2"/>
      <c r="E1696" s="14">
        <v>0</v>
      </c>
      <c r="F1696" s="2"/>
      <c r="G1696" s="14">
        <v>0</v>
      </c>
      <c r="H1696" s="2"/>
      <c r="I1696" s="14">
        <v>0</v>
      </c>
      <c r="J1696" s="2"/>
      <c r="K1696" s="15">
        <v>0</v>
      </c>
      <c r="L1696" s="2"/>
      <c r="M1696" s="15">
        <v>0</v>
      </c>
      <c r="N1696" s="2"/>
      <c r="O1696" s="15">
        <v>0</v>
      </c>
      <c r="P1696" s="2"/>
      <c r="Q1696" s="15">
        <f t="shared" si="60"/>
        <v>0</v>
      </c>
      <c r="T1696" s="13"/>
    </row>
    <row r="1697" spans="1:20" ht="11.85" customHeight="1" x14ac:dyDescent="0.2">
      <c r="A1697" s="3" t="s">
        <v>322</v>
      </c>
      <c r="C1697" s="2">
        <f>SUM(C1683:C1696)</f>
        <v>5785.93</v>
      </c>
      <c r="D1697" s="2"/>
      <c r="E1697" s="2">
        <f>SUM(E1683:E1696)</f>
        <v>5013.3</v>
      </c>
      <c r="F1697" s="2"/>
      <c r="G1697" s="2">
        <f>SUM(G1683:G1696)</f>
        <v>7669.98</v>
      </c>
      <c r="H1697" s="2"/>
      <c r="I1697" s="2">
        <f>SUM(I1683:I1696)</f>
        <v>10560</v>
      </c>
      <c r="J1697" s="2"/>
      <c r="K1697" s="4">
        <f>SUM(K1683:K1696)</f>
        <v>10560</v>
      </c>
      <c r="L1697" s="2"/>
      <c r="M1697" s="4">
        <f>SUM(M1683:M1696)</f>
        <v>8160</v>
      </c>
      <c r="N1697" s="2"/>
      <c r="O1697" s="4">
        <f>SUM(O1683:O1696)</f>
        <v>0</v>
      </c>
      <c r="P1697" s="2"/>
      <c r="Q1697" s="4">
        <f>SUM(Q1683:Q1696)</f>
        <v>8160</v>
      </c>
      <c r="R1697" s="2"/>
      <c r="T1697" s="17"/>
    </row>
    <row r="1698" spans="1:20" ht="11.85" customHeight="1" x14ac:dyDescent="0.2">
      <c r="D1698" s="2"/>
      <c r="F1698" s="2"/>
      <c r="H1698" s="2"/>
      <c r="J1698" s="2"/>
      <c r="L1698" s="2"/>
      <c r="N1698" s="2"/>
      <c r="P1698" s="2"/>
    </row>
    <row r="1699" spans="1:20" ht="11.85" customHeight="1" x14ac:dyDescent="0.2">
      <c r="A1699" s="3" t="s">
        <v>866</v>
      </c>
      <c r="C1699" s="2">
        <v>0</v>
      </c>
      <c r="D1699" s="2"/>
      <c r="E1699" s="2">
        <v>0</v>
      </c>
      <c r="F1699" s="2"/>
      <c r="G1699" s="2">
        <v>0</v>
      </c>
      <c r="H1699" s="2"/>
      <c r="I1699" s="2">
        <v>0</v>
      </c>
      <c r="J1699" s="2"/>
      <c r="K1699" s="4">
        <v>0</v>
      </c>
      <c r="L1699" s="2"/>
      <c r="M1699" s="4">
        <v>0</v>
      </c>
      <c r="N1699" s="2"/>
      <c r="O1699" s="4">
        <v>0</v>
      </c>
      <c r="P1699" s="2"/>
      <c r="Q1699" s="4">
        <f>M1699+O1699</f>
        <v>0</v>
      </c>
      <c r="T1699" s="13"/>
    </row>
    <row r="1700" spans="1:20" ht="11.85" customHeight="1" x14ac:dyDescent="0.2">
      <c r="A1700" s="3" t="s">
        <v>867</v>
      </c>
      <c r="C1700" s="14">
        <v>0</v>
      </c>
      <c r="D1700" s="2"/>
      <c r="E1700" s="14">
        <v>0</v>
      </c>
      <c r="F1700" s="2"/>
      <c r="G1700" s="14">
        <v>0</v>
      </c>
      <c r="H1700" s="2"/>
      <c r="I1700" s="14">
        <v>0</v>
      </c>
      <c r="J1700" s="2"/>
      <c r="K1700" s="15">
        <v>0</v>
      </c>
      <c r="L1700" s="2"/>
      <c r="M1700" s="15">
        <v>0</v>
      </c>
      <c r="N1700" s="2"/>
      <c r="O1700" s="15">
        <v>0</v>
      </c>
      <c r="P1700" s="2"/>
      <c r="Q1700" s="15">
        <f>M1700+O1700</f>
        <v>0</v>
      </c>
      <c r="T1700" s="13"/>
    </row>
    <row r="1701" spans="1:20" ht="11.85" customHeight="1" x14ac:dyDescent="0.2">
      <c r="A1701" s="3" t="s">
        <v>325</v>
      </c>
      <c r="C1701" s="2">
        <f>SUM(C1699:C1700)</f>
        <v>0</v>
      </c>
      <c r="D1701" s="2"/>
      <c r="E1701" s="2">
        <f>SUM(E1699:E1700)</f>
        <v>0</v>
      </c>
      <c r="F1701" s="2"/>
      <c r="G1701" s="2">
        <f>SUM(G1699:G1700)</f>
        <v>0</v>
      </c>
      <c r="H1701" s="2"/>
      <c r="I1701" s="2">
        <f>SUM(I1699:I1700)</f>
        <v>0</v>
      </c>
      <c r="J1701" s="2"/>
      <c r="K1701" s="4">
        <f>SUM(K1699:K1700)</f>
        <v>0</v>
      </c>
      <c r="L1701" s="2"/>
      <c r="M1701" s="4">
        <f>SUM(M1699:M1700)</f>
        <v>0</v>
      </c>
      <c r="N1701" s="2"/>
      <c r="O1701" s="4">
        <f>SUM(O1699:O1700)</f>
        <v>0</v>
      </c>
      <c r="P1701" s="2"/>
      <c r="Q1701" s="4">
        <f>SUM(Q1699:Q1700)</f>
        <v>0</v>
      </c>
    </row>
    <row r="1702" spans="1:20" ht="11.85" customHeight="1" x14ac:dyDescent="0.2">
      <c r="D1702" s="2"/>
      <c r="F1702" s="2"/>
      <c r="H1702" s="2"/>
      <c r="J1702" s="2"/>
      <c r="L1702" s="2"/>
      <c r="N1702" s="2"/>
      <c r="P1702" s="2"/>
    </row>
    <row r="1703" spans="1:20" ht="11.85" customHeight="1" x14ac:dyDescent="0.2">
      <c r="A1703" s="3" t="s">
        <v>868</v>
      </c>
      <c r="C1703" s="2">
        <f>C1671+C1680+C1697+C1701</f>
        <v>64925.570000000007</v>
      </c>
      <c r="D1703" s="2"/>
      <c r="E1703" s="2">
        <f>E1671+E1680+E1697+E1701</f>
        <v>67295.55</v>
      </c>
      <c r="F1703" s="2"/>
      <c r="G1703" s="2">
        <f>G1671+G1680+G1697+G1701</f>
        <v>72612.31</v>
      </c>
      <c r="H1703" s="2"/>
      <c r="I1703" s="2">
        <f>I1671+I1680+I1697+I1701</f>
        <v>75140</v>
      </c>
      <c r="J1703" s="2"/>
      <c r="K1703" s="4">
        <f>K1671+K1680+K1697+K1701</f>
        <v>75140</v>
      </c>
      <c r="L1703" s="2"/>
      <c r="M1703" s="4">
        <f>M1671+M1680+M1697+M1701</f>
        <v>75335</v>
      </c>
      <c r="N1703" s="2"/>
      <c r="O1703" s="4">
        <f>O1671+O1680+O1697+O1701</f>
        <v>0</v>
      </c>
      <c r="P1703" s="2"/>
      <c r="Q1703" s="4">
        <f>Q1671+Q1680+Q1697+Q1701</f>
        <v>75335</v>
      </c>
      <c r="T1703" s="13"/>
    </row>
    <row r="1704" spans="1:20" ht="11.85" customHeight="1" x14ac:dyDescent="0.2">
      <c r="D1704" s="2"/>
      <c r="F1704" s="2"/>
      <c r="H1704" s="2"/>
      <c r="J1704" s="2"/>
      <c r="L1704" s="2"/>
      <c r="N1704" s="2"/>
      <c r="P1704" s="2"/>
    </row>
    <row r="1705" spans="1:20" ht="11.85" customHeight="1" x14ac:dyDescent="0.2">
      <c r="D1705" s="2"/>
      <c r="F1705" s="2"/>
      <c r="H1705" s="2"/>
      <c r="J1705" s="2"/>
      <c r="L1705" s="2"/>
      <c r="N1705" s="2"/>
      <c r="P1705" s="2"/>
    </row>
    <row r="1706" spans="1:20" ht="11.85" customHeight="1" x14ac:dyDescent="0.2">
      <c r="D1706" s="2"/>
      <c r="F1706" s="2"/>
      <c r="H1706" s="2"/>
      <c r="J1706" s="2"/>
      <c r="L1706" s="2"/>
      <c r="N1706" s="2"/>
      <c r="P1706" s="2"/>
    </row>
    <row r="1707" spans="1:20" ht="11.85" customHeight="1" x14ac:dyDescent="0.2">
      <c r="D1707" s="2"/>
      <c r="F1707" s="2"/>
      <c r="H1707" s="2"/>
      <c r="J1707" s="2"/>
      <c r="L1707" s="2"/>
      <c r="N1707" s="2"/>
      <c r="P1707" s="2"/>
    </row>
    <row r="1708" spans="1:20" ht="11.85" customHeight="1" x14ac:dyDescent="0.2">
      <c r="D1708" s="2"/>
      <c r="F1708" s="2"/>
      <c r="H1708" s="2"/>
      <c r="J1708" s="2"/>
      <c r="L1708" s="2"/>
      <c r="N1708" s="2"/>
      <c r="P1708" s="2"/>
    </row>
    <row r="1709" spans="1:20" ht="11.85" customHeight="1" x14ac:dyDescent="0.2">
      <c r="D1709" s="2"/>
      <c r="F1709" s="2"/>
      <c r="H1709" s="2"/>
      <c r="J1709" s="2"/>
      <c r="L1709" s="2"/>
      <c r="N1709" s="2"/>
      <c r="P1709" s="2"/>
    </row>
    <row r="1710" spans="1:20" ht="11.85" customHeight="1" x14ac:dyDescent="0.2">
      <c r="D1710" s="2"/>
      <c r="F1710" s="2"/>
      <c r="H1710" s="2"/>
      <c r="J1710" s="2"/>
      <c r="L1710" s="2"/>
      <c r="N1710" s="2"/>
      <c r="P1710" s="2"/>
    </row>
    <row r="1711" spans="1:20" ht="11.85" customHeight="1" x14ac:dyDescent="0.2">
      <c r="D1711" s="2"/>
      <c r="F1711" s="2"/>
      <c r="H1711" s="2"/>
      <c r="J1711" s="2"/>
      <c r="L1711" s="2"/>
      <c r="N1711" s="2"/>
      <c r="P1711" s="2"/>
    </row>
    <row r="1712" spans="1:20" ht="11.85" customHeight="1" x14ac:dyDescent="0.2">
      <c r="D1712" s="2"/>
      <c r="F1712" s="2"/>
      <c r="H1712" s="2"/>
      <c r="J1712" s="2"/>
      <c r="L1712" s="2"/>
      <c r="N1712" s="2"/>
      <c r="P1712" s="2"/>
    </row>
    <row r="1713" spans="1:20" ht="11.85" customHeight="1" x14ac:dyDescent="0.2">
      <c r="D1713" s="2"/>
      <c r="F1713" s="2"/>
      <c r="H1713" s="2"/>
      <c r="J1713" s="2"/>
      <c r="L1713" s="2"/>
      <c r="N1713" s="2"/>
      <c r="P1713" s="2"/>
    </row>
    <row r="1714" spans="1:20" ht="11.85" customHeight="1" x14ac:dyDescent="0.2">
      <c r="D1714" s="2"/>
      <c r="F1714" s="2"/>
      <c r="H1714" s="2"/>
      <c r="J1714" s="2"/>
      <c r="L1714" s="2"/>
      <c r="N1714" s="2"/>
      <c r="P1714" s="2"/>
    </row>
    <row r="1715" spans="1:20" ht="11.85" customHeight="1" x14ac:dyDescent="0.2">
      <c r="D1715" s="2"/>
      <c r="F1715" s="2"/>
      <c r="H1715" s="2"/>
      <c r="J1715" s="2"/>
      <c r="L1715" s="2"/>
      <c r="N1715" s="2"/>
      <c r="P1715" s="2"/>
    </row>
    <row r="1716" spans="1:20" ht="11.85" customHeight="1" x14ac:dyDescent="0.2">
      <c r="D1716" s="2"/>
      <c r="F1716" s="2"/>
      <c r="H1716" s="2"/>
      <c r="J1716" s="2"/>
      <c r="L1716" s="2"/>
      <c r="N1716" s="2"/>
      <c r="P1716" s="2"/>
    </row>
    <row r="1717" spans="1:20" ht="11.85" customHeight="1" x14ac:dyDescent="0.2">
      <c r="D1717" s="2"/>
      <c r="F1717" s="2"/>
      <c r="H1717" s="2"/>
      <c r="J1717" s="2"/>
      <c r="L1717" s="2"/>
      <c r="N1717" s="2"/>
      <c r="P1717" s="2"/>
    </row>
    <row r="1718" spans="1:20" ht="11.85" customHeight="1" x14ac:dyDescent="0.2">
      <c r="A1718" s="1"/>
      <c r="B1718" s="1"/>
      <c r="E1718" s="2" t="str">
        <f>$E$1</f>
        <v>CITY OF BRADY</v>
      </c>
    </row>
    <row r="1719" spans="1:20" ht="11.85" customHeight="1" x14ac:dyDescent="0.2">
      <c r="E1719" s="2" t="str">
        <f>$E$2</f>
        <v>BUDGET REPORT</v>
      </c>
    </row>
    <row r="1720" spans="1:20" ht="11.85" customHeight="1" x14ac:dyDescent="0.2">
      <c r="E1720" s="2" t="str">
        <f>$E$3</f>
        <v>FISCAL YEAR 2022 - 2023</v>
      </c>
    </row>
    <row r="1721" spans="1:20" ht="11.85" customHeight="1" x14ac:dyDescent="0.2">
      <c r="A1721" s="3" t="s">
        <v>3</v>
      </c>
    </row>
    <row r="1722" spans="1:20" ht="11.85" customHeight="1" x14ac:dyDescent="0.2">
      <c r="A1722" s="3" t="s">
        <v>869</v>
      </c>
    </row>
    <row r="1723" spans="1:20" ht="11.85" customHeight="1" x14ac:dyDescent="0.2">
      <c r="I1723" s="49" t="str">
        <f>$I$6</f>
        <v>(----- 2021-2022 ------)</v>
      </c>
      <c r="J1723" s="49"/>
      <c r="K1723" s="49"/>
      <c r="L1723" s="6"/>
      <c r="M1723" s="49" t="str">
        <f>$M$6</f>
        <v>2022-2023</v>
      </c>
      <c r="N1723" s="49"/>
      <c r="O1723" s="49"/>
      <c r="P1723" s="49"/>
      <c r="Q1723" s="49"/>
    </row>
    <row r="1724" spans="1:20" ht="11.85" customHeight="1" x14ac:dyDescent="0.2">
      <c r="C1724" s="7" t="str">
        <f>$C$7</f>
        <v>2018-2019</v>
      </c>
      <c r="D1724" s="6"/>
      <c r="E1724" s="7" t="str">
        <f>$E$7</f>
        <v>2019-2020</v>
      </c>
      <c r="F1724" s="6"/>
      <c r="G1724" s="7" t="str">
        <f>$G$7</f>
        <v>2020-2021</v>
      </c>
      <c r="H1724" s="6"/>
      <c r="I1724" s="7" t="s">
        <v>9</v>
      </c>
      <c r="J1724" s="6"/>
      <c r="K1724" s="8" t="str">
        <f>+$K$7</f>
        <v>PROJECTED</v>
      </c>
      <c r="L1724" s="6"/>
      <c r="M1724" s="8" t="str">
        <f>$M$7</f>
        <v>2022-2023</v>
      </c>
      <c r="N1724" s="6"/>
      <c r="O1724" s="8" t="str">
        <f>$O$7</f>
        <v>2022-2023</v>
      </c>
      <c r="P1724" s="6"/>
      <c r="Q1724" s="8" t="str">
        <f>$Q$7</f>
        <v xml:space="preserve">APPROVED </v>
      </c>
    </row>
    <row r="1725" spans="1:20" ht="11.85" customHeight="1" x14ac:dyDescent="0.2">
      <c r="A1725" s="9" t="s">
        <v>268</v>
      </c>
      <c r="C1725" s="10" t="s">
        <v>12</v>
      </c>
      <c r="D1725" s="6"/>
      <c r="E1725" s="10" t="s">
        <v>12</v>
      </c>
      <c r="F1725" s="6"/>
      <c r="G1725" s="10" t="s">
        <v>12</v>
      </c>
      <c r="H1725" s="6"/>
      <c r="I1725" s="10" t="s">
        <v>13</v>
      </c>
      <c r="J1725" s="6"/>
      <c r="K1725" s="11" t="s">
        <v>13</v>
      </c>
      <c r="L1725" s="6"/>
      <c r="M1725" s="11" t="str">
        <f>$M$8</f>
        <v>BASE</v>
      </c>
      <c r="N1725" s="6"/>
      <c r="O1725" s="11" t="str">
        <f>$O$8</f>
        <v>SUPPLEMENTAL</v>
      </c>
      <c r="P1725" s="6"/>
      <c r="Q1725" s="11" t="str">
        <f>$Q$8</f>
        <v>BUDGET</v>
      </c>
    </row>
    <row r="1726" spans="1:20" ht="11.85" customHeight="1" x14ac:dyDescent="0.2"/>
    <row r="1727" spans="1:20" ht="11.85" customHeight="1" x14ac:dyDescent="0.2">
      <c r="A1727" s="12" t="s">
        <v>269</v>
      </c>
    </row>
    <row r="1728" spans="1:20" ht="11.85" customHeight="1" x14ac:dyDescent="0.2">
      <c r="A1728" s="3" t="s">
        <v>870</v>
      </c>
      <c r="C1728" s="2">
        <v>48201.67</v>
      </c>
      <c r="D1728" s="2"/>
      <c r="E1728" s="2">
        <v>54805.48</v>
      </c>
      <c r="F1728" s="2"/>
      <c r="G1728" s="2">
        <v>57062.89</v>
      </c>
      <c r="H1728" s="2"/>
      <c r="I1728" s="2">
        <v>57781</v>
      </c>
      <c r="J1728" s="2"/>
      <c r="K1728" s="2">
        <v>57781</v>
      </c>
      <c r="L1728" s="2"/>
      <c r="M1728" s="4">
        <v>59494</v>
      </c>
      <c r="N1728" s="2"/>
      <c r="O1728" s="4">
        <v>0</v>
      </c>
      <c r="P1728" s="2"/>
      <c r="Q1728" s="4">
        <f t="shared" ref="Q1728:Q1736" si="61">M1728+O1728</f>
        <v>59494</v>
      </c>
      <c r="T1728" s="13"/>
    </row>
    <row r="1729" spans="1:21" ht="11.85" customHeight="1" x14ac:dyDescent="0.2">
      <c r="A1729" s="3" t="s">
        <v>871</v>
      </c>
      <c r="C1729" s="2">
        <v>3131.23</v>
      </c>
      <c r="D1729" s="2"/>
      <c r="E1729" s="2">
        <v>2087.5</v>
      </c>
      <c r="F1729" s="2"/>
      <c r="G1729" s="2">
        <v>2093.48</v>
      </c>
      <c r="H1729" s="2"/>
      <c r="I1729" s="2">
        <v>2500</v>
      </c>
      <c r="J1729" s="2"/>
      <c r="K1729" s="2">
        <v>2500</v>
      </c>
      <c r="L1729" s="2"/>
      <c r="M1729" s="4">
        <v>2500</v>
      </c>
      <c r="N1729" s="2"/>
      <c r="O1729" s="4">
        <v>0</v>
      </c>
      <c r="P1729" s="2"/>
      <c r="Q1729" s="4">
        <f t="shared" si="61"/>
        <v>2500</v>
      </c>
      <c r="T1729" s="13"/>
    </row>
    <row r="1730" spans="1:21" ht="11.85" customHeight="1" x14ac:dyDescent="0.2">
      <c r="A1730" s="3" t="s">
        <v>872</v>
      </c>
      <c r="C1730" s="2">
        <v>0</v>
      </c>
      <c r="D1730" s="2"/>
      <c r="E1730" s="2">
        <v>0</v>
      </c>
      <c r="F1730" s="2"/>
      <c r="G1730" s="2">
        <v>0</v>
      </c>
      <c r="H1730" s="2"/>
      <c r="I1730" s="2">
        <v>0</v>
      </c>
      <c r="J1730" s="2"/>
      <c r="K1730" s="2">
        <v>0</v>
      </c>
      <c r="L1730" s="2"/>
      <c r="M1730" s="4">
        <v>0</v>
      </c>
      <c r="N1730" s="2"/>
      <c r="O1730" s="4">
        <v>0</v>
      </c>
      <c r="P1730" s="2"/>
      <c r="Q1730" s="4">
        <f t="shared" si="61"/>
        <v>0</v>
      </c>
      <c r="T1730" s="13"/>
    </row>
    <row r="1731" spans="1:21" ht="11.85" customHeight="1" x14ac:dyDescent="0.2">
      <c r="A1731" s="3" t="s">
        <v>873</v>
      </c>
      <c r="C1731" s="2">
        <v>0</v>
      </c>
      <c r="D1731" s="2"/>
      <c r="E1731" s="2">
        <v>3490</v>
      </c>
      <c r="F1731" s="2"/>
      <c r="G1731" s="2">
        <v>3770</v>
      </c>
      <c r="H1731" s="2"/>
      <c r="I1731" s="2">
        <v>3640</v>
      </c>
      <c r="J1731" s="2"/>
      <c r="K1731" s="2">
        <v>3640</v>
      </c>
      <c r="L1731" s="2"/>
      <c r="M1731" s="4">
        <v>3640</v>
      </c>
      <c r="N1731" s="2"/>
      <c r="O1731" s="4">
        <v>0</v>
      </c>
      <c r="P1731" s="2"/>
      <c r="Q1731" s="4">
        <f t="shared" si="61"/>
        <v>3640</v>
      </c>
      <c r="T1731" s="13"/>
    </row>
    <row r="1732" spans="1:21" ht="11.85" customHeight="1" x14ac:dyDescent="0.2">
      <c r="A1732" s="3" t="s">
        <v>874</v>
      </c>
      <c r="C1732" s="2">
        <v>18747.740000000002</v>
      </c>
      <c r="D1732" s="2"/>
      <c r="E1732" s="2">
        <v>22988.78</v>
      </c>
      <c r="F1732" s="2"/>
      <c r="G1732" s="2">
        <v>23109.64</v>
      </c>
      <c r="H1732" s="2"/>
      <c r="I1732" s="2">
        <v>23664</v>
      </c>
      <c r="J1732" s="2"/>
      <c r="K1732" s="2">
        <v>23664</v>
      </c>
      <c r="L1732" s="2"/>
      <c r="M1732" s="4">
        <v>24720</v>
      </c>
      <c r="N1732" s="2"/>
      <c r="O1732" s="4">
        <v>0</v>
      </c>
      <c r="P1732" s="2"/>
      <c r="Q1732" s="4">
        <f t="shared" si="61"/>
        <v>24720</v>
      </c>
      <c r="T1732" s="13"/>
    </row>
    <row r="1733" spans="1:21" ht="11.85" customHeight="1" x14ac:dyDescent="0.2">
      <c r="A1733" s="3" t="s">
        <v>875</v>
      </c>
      <c r="C1733" s="2">
        <v>5416.86</v>
      </c>
      <c r="D1733" s="2"/>
      <c r="E1733" s="2">
        <v>6154.32</v>
      </c>
      <c r="F1733" s="2"/>
      <c r="G1733" s="2">
        <v>6260.61</v>
      </c>
      <c r="H1733" s="2"/>
      <c r="I1733" s="2">
        <v>5801</v>
      </c>
      <c r="J1733" s="2"/>
      <c r="K1733" s="2">
        <v>5801</v>
      </c>
      <c r="L1733" s="2"/>
      <c r="M1733" s="4">
        <v>6020</v>
      </c>
      <c r="N1733" s="2"/>
      <c r="O1733" s="4">
        <v>0</v>
      </c>
      <c r="P1733" s="2"/>
      <c r="Q1733" s="4">
        <f t="shared" si="61"/>
        <v>6020</v>
      </c>
      <c r="T1733" s="13"/>
    </row>
    <row r="1734" spans="1:21" ht="11.85" customHeight="1" x14ac:dyDescent="0.2">
      <c r="A1734" s="3" t="s">
        <v>876</v>
      </c>
      <c r="C1734" s="2">
        <v>1128.42</v>
      </c>
      <c r="D1734" s="2"/>
      <c r="E1734" s="2">
        <v>1327.73</v>
      </c>
      <c r="F1734" s="2"/>
      <c r="G1734" s="2">
        <v>2085.8200000000002</v>
      </c>
      <c r="H1734" s="2"/>
      <c r="I1734" s="2">
        <v>2188</v>
      </c>
      <c r="J1734" s="2"/>
      <c r="K1734" s="2">
        <v>2188</v>
      </c>
      <c r="L1734" s="2"/>
      <c r="M1734" s="4">
        <v>2792</v>
      </c>
      <c r="N1734" s="2"/>
      <c r="O1734" s="4">
        <v>0</v>
      </c>
      <c r="P1734" s="2"/>
      <c r="Q1734" s="4">
        <f t="shared" si="61"/>
        <v>2792</v>
      </c>
      <c r="T1734" s="13"/>
    </row>
    <row r="1735" spans="1:21" ht="11.85" customHeight="1" x14ac:dyDescent="0.2">
      <c r="A1735" s="3" t="s">
        <v>877</v>
      </c>
      <c r="C1735" s="2">
        <v>81.96</v>
      </c>
      <c r="D1735" s="2"/>
      <c r="E1735" s="2">
        <v>288</v>
      </c>
      <c r="F1735" s="2"/>
      <c r="G1735" s="2">
        <v>504</v>
      </c>
      <c r="H1735" s="2"/>
      <c r="I1735" s="2">
        <v>288</v>
      </c>
      <c r="J1735" s="2"/>
      <c r="K1735" s="2">
        <v>288</v>
      </c>
      <c r="L1735" s="2"/>
      <c r="M1735" s="4">
        <v>234</v>
      </c>
      <c r="N1735" s="2"/>
      <c r="O1735" s="4">
        <v>0</v>
      </c>
      <c r="P1735" s="2"/>
      <c r="Q1735" s="4">
        <f t="shared" si="61"/>
        <v>234</v>
      </c>
      <c r="T1735" s="13"/>
    </row>
    <row r="1736" spans="1:21" ht="11.85" customHeight="1" x14ac:dyDescent="0.2">
      <c r="A1736" s="3" t="s">
        <v>878</v>
      </c>
      <c r="C1736" s="14">
        <v>3925.41</v>
      </c>
      <c r="D1736" s="2"/>
      <c r="E1736" s="14">
        <v>4619.26</v>
      </c>
      <c r="F1736" s="2"/>
      <c r="G1736" s="14">
        <v>4638.01</v>
      </c>
      <c r="H1736" s="2"/>
      <c r="I1736" s="14">
        <v>4702</v>
      </c>
      <c r="J1736" s="2"/>
      <c r="K1736" s="14">
        <v>4702</v>
      </c>
      <c r="L1736" s="2"/>
      <c r="M1736" s="15">
        <v>4836</v>
      </c>
      <c r="N1736" s="2"/>
      <c r="O1736" s="15">
        <v>0</v>
      </c>
      <c r="P1736" s="2"/>
      <c r="Q1736" s="15">
        <f t="shared" si="61"/>
        <v>4836</v>
      </c>
      <c r="T1736" s="13"/>
    </row>
    <row r="1737" spans="1:21" ht="11.85" customHeight="1" x14ac:dyDescent="0.2">
      <c r="A1737" s="3" t="s">
        <v>280</v>
      </c>
      <c r="C1737" s="2">
        <f>SUM(C1728:C1736)</f>
        <v>80633.290000000008</v>
      </c>
      <c r="D1737" s="2"/>
      <c r="E1737" s="2">
        <f>SUM(E1728:E1736)</f>
        <v>95761.07</v>
      </c>
      <c r="F1737" s="2"/>
      <c r="G1737" s="2">
        <f>SUM(G1728:G1736)</f>
        <v>99524.450000000012</v>
      </c>
      <c r="H1737" s="2"/>
      <c r="I1737" s="2">
        <f>SUM(I1728:I1736)</f>
        <v>100564</v>
      </c>
      <c r="J1737" s="2"/>
      <c r="K1737" s="4">
        <f>SUM(K1728:K1736)</f>
        <v>100564</v>
      </c>
      <c r="L1737" s="2"/>
      <c r="M1737" s="4">
        <f>SUM(M1728:M1736)</f>
        <v>104236</v>
      </c>
      <c r="N1737" s="2"/>
      <c r="O1737" s="4">
        <f>SUM(O1728:O1736)</f>
        <v>0</v>
      </c>
      <c r="P1737" s="2"/>
      <c r="Q1737" s="4">
        <f>SUM(Q1728:Q1736)</f>
        <v>104236</v>
      </c>
      <c r="R1737" s="4"/>
      <c r="T1737" s="17"/>
      <c r="U1737" s="2"/>
    </row>
    <row r="1738" spans="1:21" ht="11.85" customHeight="1" x14ac:dyDescent="0.2">
      <c r="D1738" s="2"/>
      <c r="F1738" s="2"/>
      <c r="H1738" s="2"/>
      <c r="J1738" s="2"/>
      <c r="L1738" s="2"/>
      <c r="N1738" s="2"/>
      <c r="P1738" s="2"/>
    </row>
    <row r="1739" spans="1:21" ht="11.85" customHeight="1" x14ac:dyDescent="0.2">
      <c r="A1739" s="12" t="s">
        <v>281</v>
      </c>
      <c r="D1739" s="2"/>
      <c r="F1739" s="2"/>
      <c r="H1739" s="2"/>
      <c r="J1739" s="2"/>
      <c r="L1739" s="2"/>
      <c r="N1739" s="2"/>
      <c r="P1739" s="2"/>
    </row>
    <row r="1740" spans="1:21" ht="11.85" customHeight="1" x14ac:dyDescent="0.2">
      <c r="A1740" s="3" t="s">
        <v>879</v>
      </c>
      <c r="C1740" s="2">
        <v>0</v>
      </c>
      <c r="D1740" s="2"/>
      <c r="E1740" s="2">
        <v>0</v>
      </c>
      <c r="F1740" s="2"/>
      <c r="G1740" s="2">
        <v>0</v>
      </c>
      <c r="H1740" s="2"/>
      <c r="I1740" s="2">
        <v>0</v>
      </c>
      <c r="J1740" s="2"/>
      <c r="K1740" s="2">
        <v>0</v>
      </c>
      <c r="L1740" s="2"/>
      <c r="M1740" s="4">
        <v>0</v>
      </c>
      <c r="N1740" s="2"/>
      <c r="O1740" s="4">
        <v>0</v>
      </c>
      <c r="P1740" s="2"/>
      <c r="Q1740" s="4">
        <f t="shared" ref="Q1740:Q1751" si="62">M1740+O1740</f>
        <v>0</v>
      </c>
      <c r="T1740" s="13"/>
    </row>
    <row r="1741" spans="1:21" ht="11.85" customHeight="1" x14ac:dyDescent="0.2">
      <c r="A1741" s="3" t="s">
        <v>880</v>
      </c>
      <c r="C1741" s="2">
        <v>4894.92</v>
      </c>
      <c r="D1741" s="2"/>
      <c r="E1741" s="2">
        <v>6561.56</v>
      </c>
      <c r="F1741" s="2"/>
      <c r="G1741" s="2">
        <v>5736.38</v>
      </c>
      <c r="H1741" s="2"/>
      <c r="I1741" s="2">
        <v>6000</v>
      </c>
      <c r="J1741" s="2"/>
      <c r="K1741" s="2">
        <v>2500</v>
      </c>
      <c r="L1741" s="2"/>
      <c r="M1741" s="4">
        <v>6000</v>
      </c>
      <c r="N1741" s="2"/>
      <c r="O1741" s="4">
        <v>0</v>
      </c>
      <c r="P1741" s="2"/>
      <c r="Q1741" s="4">
        <f t="shared" si="62"/>
        <v>6000</v>
      </c>
      <c r="T1741" s="13"/>
    </row>
    <row r="1742" spans="1:21" ht="11.85" customHeight="1" x14ac:dyDescent="0.2">
      <c r="A1742" s="3" t="s">
        <v>881</v>
      </c>
      <c r="C1742" s="2">
        <v>0</v>
      </c>
      <c r="D1742" s="2"/>
      <c r="E1742" s="2">
        <v>0</v>
      </c>
      <c r="F1742" s="2"/>
      <c r="G1742" s="2">
        <v>0</v>
      </c>
      <c r="H1742" s="2"/>
      <c r="I1742" s="2">
        <v>0</v>
      </c>
      <c r="J1742" s="2"/>
      <c r="K1742" s="2">
        <v>0</v>
      </c>
      <c r="L1742" s="2"/>
      <c r="M1742" s="4">
        <v>0</v>
      </c>
      <c r="N1742" s="2"/>
      <c r="O1742" s="4">
        <v>0</v>
      </c>
      <c r="P1742" s="2"/>
      <c r="Q1742" s="4">
        <f t="shared" si="62"/>
        <v>0</v>
      </c>
      <c r="T1742" s="13"/>
    </row>
    <row r="1743" spans="1:21" ht="11.85" customHeight="1" x14ac:dyDescent="0.2">
      <c r="A1743" s="3" t="s">
        <v>882</v>
      </c>
      <c r="C1743" s="2">
        <v>0</v>
      </c>
      <c r="D1743" s="2"/>
      <c r="E1743" s="2">
        <v>0</v>
      </c>
      <c r="F1743" s="2"/>
      <c r="G1743" s="2">
        <v>0</v>
      </c>
      <c r="H1743" s="2"/>
      <c r="I1743" s="2">
        <v>0</v>
      </c>
      <c r="J1743" s="2"/>
      <c r="K1743" s="2">
        <v>0</v>
      </c>
      <c r="L1743" s="2"/>
      <c r="M1743" s="4">
        <v>0</v>
      </c>
      <c r="N1743" s="2"/>
      <c r="O1743" s="4">
        <v>0</v>
      </c>
      <c r="P1743" s="2"/>
      <c r="Q1743" s="4">
        <f t="shared" si="62"/>
        <v>0</v>
      </c>
      <c r="T1743" s="13"/>
    </row>
    <row r="1744" spans="1:21" ht="11.85" hidden="1" customHeight="1" x14ac:dyDescent="0.2">
      <c r="A1744" s="3" t="s">
        <v>883</v>
      </c>
      <c r="C1744" s="2">
        <v>0</v>
      </c>
      <c r="D1744" s="2"/>
      <c r="E1744" s="2">
        <v>0</v>
      </c>
      <c r="F1744" s="2"/>
      <c r="G1744" s="2">
        <v>0</v>
      </c>
      <c r="H1744" s="2"/>
      <c r="I1744" s="2">
        <v>0</v>
      </c>
      <c r="J1744" s="2"/>
      <c r="K1744" s="2">
        <v>0</v>
      </c>
      <c r="L1744" s="2"/>
      <c r="M1744" s="4">
        <v>0</v>
      </c>
      <c r="N1744" s="2"/>
      <c r="O1744" s="4">
        <v>0</v>
      </c>
      <c r="P1744" s="2"/>
      <c r="Q1744" s="4">
        <f t="shared" si="62"/>
        <v>0</v>
      </c>
      <c r="T1744" s="13"/>
    </row>
    <row r="1745" spans="1:20" ht="11.85" customHeight="1" x14ac:dyDescent="0.2">
      <c r="A1745" s="3" t="s">
        <v>884</v>
      </c>
      <c r="C1745" s="2">
        <v>0</v>
      </c>
      <c r="D1745" s="2"/>
      <c r="E1745" s="2">
        <v>0</v>
      </c>
      <c r="F1745" s="2"/>
      <c r="G1745" s="2">
        <v>0</v>
      </c>
      <c r="H1745" s="2"/>
      <c r="I1745" s="2">
        <v>0</v>
      </c>
      <c r="J1745" s="2"/>
      <c r="K1745" s="2">
        <v>1400</v>
      </c>
      <c r="L1745" s="2"/>
      <c r="M1745" s="4">
        <v>1400</v>
      </c>
      <c r="N1745" s="2"/>
      <c r="O1745" s="4">
        <v>0</v>
      </c>
      <c r="P1745" s="2"/>
      <c r="Q1745" s="4">
        <f t="shared" si="62"/>
        <v>1400</v>
      </c>
      <c r="T1745" s="13"/>
    </row>
    <row r="1746" spans="1:20" ht="11.85" customHeight="1" x14ac:dyDescent="0.2">
      <c r="A1746" s="3" t="s">
        <v>885</v>
      </c>
      <c r="C1746" s="2">
        <v>0</v>
      </c>
      <c r="D1746" s="2"/>
      <c r="E1746" s="2">
        <v>0</v>
      </c>
      <c r="F1746" s="2"/>
      <c r="G1746" s="2">
        <v>0</v>
      </c>
      <c r="H1746" s="2"/>
      <c r="I1746" s="2">
        <v>0</v>
      </c>
      <c r="J1746" s="2"/>
      <c r="K1746" s="2">
        <v>0</v>
      </c>
      <c r="L1746" s="2"/>
      <c r="M1746" s="4">
        <v>0</v>
      </c>
      <c r="N1746" s="2"/>
      <c r="O1746" s="4">
        <v>0</v>
      </c>
      <c r="P1746" s="2"/>
      <c r="Q1746" s="4">
        <f t="shared" si="62"/>
        <v>0</v>
      </c>
      <c r="T1746" s="13"/>
    </row>
    <row r="1747" spans="1:20" ht="11.85" customHeight="1" x14ac:dyDescent="0.2">
      <c r="A1747" s="3" t="s">
        <v>886</v>
      </c>
      <c r="C1747" s="2">
        <v>12000</v>
      </c>
      <c r="D1747" s="2"/>
      <c r="E1747" s="2">
        <v>13000</v>
      </c>
      <c r="F1747" s="2"/>
      <c r="G1747" s="2">
        <v>7583.33</v>
      </c>
      <c r="H1747" s="2"/>
      <c r="I1747" s="2">
        <v>0</v>
      </c>
      <c r="J1747" s="2"/>
      <c r="K1747" s="2">
        <v>0</v>
      </c>
      <c r="L1747" s="2"/>
      <c r="M1747" s="4">
        <v>0</v>
      </c>
      <c r="N1747" s="2"/>
      <c r="O1747" s="4">
        <v>0</v>
      </c>
      <c r="P1747" s="2"/>
      <c r="Q1747" s="4">
        <f t="shared" si="62"/>
        <v>0</v>
      </c>
      <c r="T1747" s="13"/>
    </row>
    <row r="1748" spans="1:20" ht="11.85" customHeight="1" x14ac:dyDescent="0.2">
      <c r="A1748" s="3" t="s">
        <v>887</v>
      </c>
      <c r="C1748" s="2">
        <v>0</v>
      </c>
      <c r="D1748" s="2"/>
      <c r="E1748" s="2">
        <v>0</v>
      </c>
      <c r="F1748" s="2"/>
      <c r="G1748" s="2">
        <v>0</v>
      </c>
      <c r="H1748" s="2"/>
      <c r="I1748" s="2">
        <v>0</v>
      </c>
      <c r="J1748" s="2"/>
      <c r="K1748" s="2">
        <v>0</v>
      </c>
      <c r="L1748" s="2"/>
      <c r="M1748" s="4">
        <v>0</v>
      </c>
      <c r="N1748" s="2"/>
      <c r="O1748" s="4">
        <v>0</v>
      </c>
      <c r="P1748" s="2"/>
      <c r="Q1748" s="4">
        <f t="shared" si="62"/>
        <v>0</v>
      </c>
      <c r="T1748" s="13"/>
    </row>
    <row r="1749" spans="1:20" ht="11.85" customHeight="1" x14ac:dyDescent="0.2">
      <c r="A1749" s="3" t="s">
        <v>888</v>
      </c>
      <c r="C1749" s="2">
        <v>600</v>
      </c>
      <c r="D1749" s="2"/>
      <c r="E1749" s="2">
        <v>1021.5</v>
      </c>
      <c r="F1749" s="2"/>
      <c r="G1749" s="2">
        <v>1283.22</v>
      </c>
      <c r="H1749" s="2"/>
      <c r="I1749" s="2">
        <v>1000</v>
      </c>
      <c r="J1749" s="2"/>
      <c r="K1749" s="2">
        <v>1600</v>
      </c>
      <c r="L1749" s="2"/>
      <c r="M1749" s="4">
        <v>2000</v>
      </c>
      <c r="N1749" s="2"/>
      <c r="O1749" s="4">
        <v>0</v>
      </c>
      <c r="P1749" s="2"/>
      <c r="Q1749" s="4">
        <f t="shared" si="62"/>
        <v>2000</v>
      </c>
      <c r="T1749" s="13"/>
    </row>
    <row r="1750" spans="1:20" ht="11.85" customHeight="1" x14ac:dyDescent="0.2">
      <c r="A1750" s="3" t="s">
        <v>889</v>
      </c>
      <c r="C1750" s="2">
        <v>0</v>
      </c>
      <c r="D1750" s="2"/>
      <c r="E1750" s="2">
        <v>0</v>
      </c>
      <c r="F1750" s="2"/>
      <c r="G1750" s="2">
        <v>0</v>
      </c>
      <c r="H1750" s="2"/>
      <c r="I1750" s="2">
        <v>0</v>
      </c>
      <c r="J1750" s="2"/>
      <c r="K1750" s="2">
        <v>0</v>
      </c>
      <c r="L1750" s="2"/>
      <c r="M1750" s="4">
        <v>0</v>
      </c>
      <c r="N1750" s="2"/>
      <c r="O1750" s="4">
        <v>0</v>
      </c>
      <c r="P1750" s="2"/>
      <c r="Q1750" s="4">
        <f t="shared" si="62"/>
        <v>0</v>
      </c>
      <c r="T1750" s="13"/>
    </row>
    <row r="1751" spans="1:20" ht="11.85" customHeight="1" x14ac:dyDescent="0.2">
      <c r="A1751" s="3" t="s">
        <v>890</v>
      </c>
      <c r="C1751" s="14">
        <v>0</v>
      </c>
      <c r="D1751" s="2"/>
      <c r="E1751" s="14">
        <v>0</v>
      </c>
      <c r="F1751" s="2"/>
      <c r="G1751" s="14">
        <v>0</v>
      </c>
      <c r="H1751" s="2"/>
      <c r="I1751" s="14">
        <v>0</v>
      </c>
      <c r="J1751" s="2"/>
      <c r="K1751" s="14">
        <v>0</v>
      </c>
      <c r="L1751" s="2"/>
      <c r="M1751" s="15">
        <v>500</v>
      </c>
      <c r="N1751" s="2"/>
      <c r="O1751" s="15">
        <v>0</v>
      </c>
      <c r="P1751" s="2"/>
      <c r="Q1751" s="15">
        <f t="shared" si="62"/>
        <v>500</v>
      </c>
      <c r="T1751" s="13"/>
    </row>
    <row r="1752" spans="1:20" ht="11.85" customHeight="1" x14ac:dyDescent="0.2">
      <c r="A1752" s="3" t="s">
        <v>299</v>
      </c>
      <c r="C1752" s="2">
        <f>SUM(C1740:C1751)</f>
        <v>17494.919999999998</v>
      </c>
      <c r="D1752" s="2"/>
      <c r="E1752" s="2">
        <f>SUM(E1740:E1751)</f>
        <v>20583.060000000001</v>
      </c>
      <c r="F1752" s="2"/>
      <c r="G1752" s="2">
        <f>SUM(G1740:G1751)</f>
        <v>14602.929999999998</v>
      </c>
      <c r="H1752" s="2"/>
      <c r="I1752" s="2">
        <f>SUM(I1740:I1751)</f>
        <v>7000</v>
      </c>
      <c r="J1752" s="2"/>
      <c r="K1752" s="4">
        <f>SUM(K1740:K1751)</f>
        <v>5500</v>
      </c>
      <c r="L1752" s="2"/>
      <c r="M1752" s="4">
        <f>SUM(M1740:M1751)</f>
        <v>9900</v>
      </c>
      <c r="N1752" s="2"/>
      <c r="O1752" s="4">
        <f>SUM(O1740:O1751)</f>
        <v>0</v>
      </c>
      <c r="P1752" s="2"/>
      <c r="Q1752" s="4">
        <f>SUM(Q1740:Q1751)</f>
        <v>9900</v>
      </c>
      <c r="T1752" s="17"/>
    </row>
    <row r="1753" spans="1:20" ht="11.85" customHeight="1" x14ac:dyDescent="0.2">
      <c r="D1753" s="2"/>
      <c r="F1753" s="2"/>
      <c r="H1753" s="2"/>
      <c r="J1753" s="2"/>
      <c r="L1753" s="2"/>
      <c r="N1753" s="2"/>
      <c r="P1753" s="2"/>
    </row>
    <row r="1754" spans="1:20" ht="11.85" customHeight="1" x14ac:dyDescent="0.2">
      <c r="A1754" s="12" t="s">
        <v>300</v>
      </c>
      <c r="D1754" s="2"/>
      <c r="F1754" s="2"/>
      <c r="H1754" s="2"/>
      <c r="J1754" s="2"/>
      <c r="L1754" s="2"/>
      <c r="N1754" s="2"/>
      <c r="P1754" s="2"/>
    </row>
    <row r="1755" spans="1:20" ht="11.85" customHeight="1" x14ac:dyDescent="0.2">
      <c r="A1755" s="3" t="s">
        <v>891</v>
      </c>
      <c r="C1755" s="2">
        <v>60.25</v>
      </c>
      <c r="D1755" s="2"/>
      <c r="E1755" s="2">
        <v>0</v>
      </c>
      <c r="F1755" s="2"/>
      <c r="G1755" s="2">
        <v>0</v>
      </c>
      <c r="H1755" s="2"/>
      <c r="I1755" s="2">
        <v>200</v>
      </c>
      <c r="J1755" s="2"/>
      <c r="K1755" s="2">
        <v>200</v>
      </c>
      <c r="L1755" s="2"/>
      <c r="M1755" s="4">
        <v>200</v>
      </c>
      <c r="N1755" s="2"/>
      <c r="O1755" s="4">
        <v>0</v>
      </c>
      <c r="P1755" s="2"/>
      <c r="Q1755" s="4">
        <f t="shared" ref="Q1755:Q1769" si="63">M1755+O1755</f>
        <v>200</v>
      </c>
      <c r="T1755" s="13"/>
    </row>
    <row r="1756" spans="1:20" ht="11.85" customHeight="1" x14ac:dyDescent="0.2">
      <c r="A1756" s="3" t="s">
        <v>892</v>
      </c>
      <c r="C1756" s="2">
        <v>1000.26</v>
      </c>
      <c r="D1756" s="2"/>
      <c r="E1756" s="2">
        <v>150</v>
      </c>
      <c r="F1756" s="2"/>
      <c r="G1756" s="2">
        <v>332.34</v>
      </c>
      <c r="H1756" s="2"/>
      <c r="I1756" s="2">
        <v>2000</v>
      </c>
      <c r="J1756" s="2"/>
      <c r="K1756" s="2">
        <v>2000</v>
      </c>
      <c r="L1756" s="2"/>
      <c r="M1756" s="4">
        <v>2000</v>
      </c>
      <c r="N1756" s="2"/>
      <c r="O1756" s="4">
        <v>0</v>
      </c>
      <c r="P1756" s="2"/>
      <c r="Q1756" s="4">
        <f t="shared" si="63"/>
        <v>2000</v>
      </c>
      <c r="T1756" s="13"/>
    </row>
    <row r="1757" spans="1:20" ht="11.85" customHeight="1" x14ac:dyDescent="0.2">
      <c r="A1757" s="3" t="s">
        <v>893</v>
      </c>
      <c r="C1757" s="2">
        <v>1968.9</v>
      </c>
      <c r="D1757" s="2"/>
      <c r="E1757" s="2">
        <v>2536.1</v>
      </c>
      <c r="F1757" s="2"/>
      <c r="G1757" s="2">
        <v>1205.6300000000001</v>
      </c>
      <c r="H1757" s="2"/>
      <c r="I1757" s="2">
        <v>1500</v>
      </c>
      <c r="J1757" s="2"/>
      <c r="K1757" s="2">
        <v>5000</v>
      </c>
      <c r="L1757" s="2"/>
      <c r="M1757" s="4">
        <v>5000</v>
      </c>
      <c r="N1757" s="2"/>
      <c r="O1757" s="4">
        <v>0</v>
      </c>
      <c r="P1757" s="2"/>
      <c r="Q1757" s="4">
        <f t="shared" si="63"/>
        <v>5000</v>
      </c>
      <c r="T1757" s="13"/>
    </row>
    <row r="1758" spans="1:20" ht="11.85" customHeight="1" x14ac:dyDescent="0.2">
      <c r="A1758" s="3" t="s">
        <v>894</v>
      </c>
      <c r="C1758" s="2">
        <v>2645.8</v>
      </c>
      <c r="D1758" s="2"/>
      <c r="E1758" s="2">
        <v>3213.71</v>
      </c>
      <c r="F1758" s="2"/>
      <c r="G1758" s="2">
        <v>4072.09</v>
      </c>
      <c r="H1758" s="2"/>
      <c r="I1758" s="2">
        <v>3000</v>
      </c>
      <c r="J1758" s="2"/>
      <c r="K1758" s="2">
        <v>3000</v>
      </c>
      <c r="L1758" s="2"/>
      <c r="M1758" s="4">
        <v>4800</v>
      </c>
      <c r="N1758" s="2"/>
      <c r="O1758" s="4">
        <v>0</v>
      </c>
      <c r="P1758" s="2"/>
      <c r="Q1758" s="4">
        <f t="shared" si="63"/>
        <v>4800</v>
      </c>
      <c r="T1758" s="13"/>
    </row>
    <row r="1759" spans="1:20" ht="11.85" customHeight="1" x14ac:dyDescent="0.2">
      <c r="A1759" s="3" t="s">
        <v>895</v>
      </c>
      <c r="C1759" s="2">
        <v>219.93</v>
      </c>
      <c r="D1759" s="2"/>
      <c r="E1759" s="2">
        <v>1461.62</v>
      </c>
      <c r="F1759" s="2"/>
      <c r="G1759" s="2">
        <v>3015.18</v>
      </c>
      <c r="H1759" s="2"/>
      <c r="I1759" s="2">
        <v>1000</v>
      </c>
      <c r="J1759" s="2"/>
      <c r="K1759" s="2">
        <v>2700</v>
      </c>
      <c r="L1759" s="2"/>
      <c r="M1759" s="4">
        <v>1000</v>
      </c>
      <c r="N1759" s="2"/>
      <c r="O1759" s="4">
        <v>0</v>
      </c>
      <c r="P1759" s="2"/>
      <c r="Q1759" s="4">
        <f t="shared" si="63"/>
        <v>1000</v>
      </c>
      <c r="T1759" s="13"/>
    </row>
    <row r="1760" spans="1:20" ht="11.85" customHeight="1" x14ac:dyDescent="0.2">
      <c r="A1760" s="3" t="s">
        <v>896</v>
      </c>
      <c r="C1760" s="2">
        <v>0</v>
      </c>
      <c r="D1760" s="2"/>
      <c r="E1760" s="2">
        <v>0</v>
      </c>
      <c r="F1760" s="2"/>
      <c r="G1760" s="2">
        <v>0</v>
      </c>
      <c r="H1760" s="2"/>
      <c r="I1760" s="2">
        <v>200</v>
      </c>
      <c r="J1760" s="2"/>
      <c r="K1760" s="2">
        <v>200</v>
      </c>
      <c r="L1760" s="2"/>
      <c r="M1760" s="4">
        <v>200</v>
      </c>
      <c r="N1760" s="2"/>
      <c r="O1760" s="4">
        <v>0</v>
      </c>
      <c r="P1760" s="2"/>
      <c r="Q1760" s="4">
        <f t="shared" si="63"/>
        <v>200</v>
      </c>
      <c r="T1760" s="13"/>
    </row>
    <row r="1761" spans="1:20" ht="11.85" customHeight="1" x14ac:dyDescent="0.2">
      <c r="A1761" s="3" t="s">
        <v>897</v>
      </c>
      <c r="C1761" s="2">
        <v>378.79</v>
      </c>
      <c r="D1761" s="2"/>
      <c r="E1761" s="2">
        <v>0</v>
      </c>
      <c r="F1761" s="2"/>
      <c r="G1761" s="2">
        <v>419</v>
      </c>
      <c r="H1761" s="2"/>
      <c r="I1761" s="2">
        <v>0</v>
      </c>
      <c r="J1761" s="2"/>
      <c r="K1761" s="2">
        <v>0</v>
      </c>
      <c r="L1761" s="2"/>
      <c r="M1761" s="4">
        <v>0</v>
      </c>
      <c r="N1761" s="2"/>
      <c r="O1761" s="4">
        <v>0</v>
      </c>
      <c r="P1761" s="2"/>
      <c r="Q1761" s="4">
        <f t="shared" si="63"/>
        <v>0</v>
      </c>
      <c r="T1761" s="13"/>
    </row>
    <row r="1762" spans="1:20" ht="11.85" customHeight="1" x14ac:dyDescent="0.2">
      <c r="A1762" s="3" t="s">
        <v>898</v>
      </c>
      <c r="C1762" s="2">
        <v>0</v>
      </c>
      <c r="D1762" s="2"/>
      <c r="E1762" s="2">
        <v>336.02</v>
      </c>
      <c r="F1762" s="2"/>
      <c r="G1762" s="2">
        <v>0</v>
      </c>
      <c r="H1762" s="2"/>
      <c r="I1762" s="2">
        <v>1000</v>
      </c>
      <c r="J1762" s="2"/>
      <c r="K1762" s="2">
        <v>1000</v>
      </c>
      <c r="L1762" s="2"/>
      <c r="M1762" s="4">
        <v>1000</v>
      </c>
      <c r="N1762" s="2"/>
      <c r="O1762" s="4">
        <v>0</v>
      </c>
      <c r="P1762" s="2"/>
      <c r="Q1762" s="4">
        <f t="shared" si="63"/>
        <v>1000</v>
      </c>
      <c r="T1762" s="13"/>
    </row>
    <row r="1763" spans="1:20" ht="11.85" customHeight="1" x14ac:dyDescent="0.2">
      <c r="A1763" s="3" t="s">
        <v>899</v>
      </c>
      <c r="C1763" s="2">
        <v>0</v>
      </c>
      <c r="D1763" s="2"/>
      <c r="E1763" s="2">
        <v>0</v>
      </c>
      <c r="F1763" s="2"/>
      <c r="G1763" s="2">
        <v>0</v>
      </c>
      <c r="H1763" s="2"/>
      <c r="I1763" s="2">
        <v>0</v>
      </c>
      <c r="J1763" s="2"/>
      <c r="K1763" s="2">
        <v>3800</v>
      </c>
      <c r="L1763" s="2"/>
      <c r="M1763" s="4">
        <v>0</v>
      </c>
      <c r="N1763" s="2"/>
      <c r="O1763" s="4">
        <v>0</v>
      </c>
      <c r="P1763" s="2"/>
      <c r="Q1763" s="4">
        <f t="shared" si="63"/>
        <v>0</v>
      </c>
      <c r="T1763" s="13"/>
    </row>
    <row r="1764" spans="1:20" ht="11.85" customHeight="1" x14ac:dyDescent="0.2">
      <c r="A1764" s="3" t="s">
        <v>900</v>
      </c>
      <c r="C1764" s="2">
        <v>916.6</v>
      </c>
      <c r="D1764" s="2"/>
      <c r="E1764" s="2">
        <v>1557.3</v>
      </c>
      <c r="F1764" s="2"/>
      <c r="G1764" s="2">
        <v>1684.31</v>
      </c>
      <c r="H1764" s="2"/>
      <c r="I1764" s="2">
        <v>2000</v>
      </c>
      <c r="J1764" s="2"/>
      <c r="K1764" s="2">
        <v>2000</v>
      </c>
      <c r="L1764" s="2"/>
      <c r="M1764" s="4">
        <v>2000</v>
      </c>
      <c r="N1764" s="2"/>
      <c r="O1764" s="4">
        <v>0</v>
      </c>
      <c r="P1764" s="2"/>
      <c r="Q1764" s="4">
        <f t="shared" si="63"/>
        <v>2000</v>
      </c>
      <c r="T1764" s="13"/>
    </row>
    <row r="1765" spans="1:20" ht="11.85" customHeight="1" x14ac:dyDescent="0.2">
      <c r="A1765" s="3" t="s">
        <v>901</v>
      </c>
      <c r="C1765" s="2">
        <v>346.96</v>
      </c>
      <c r="D1765" s="2"/>
      <c r="E1765" s="2">
        <v>0</v>
      </c>
      <c r="F1765" s="2"/>
      <c r="G1765" s="2">
        <v>0</v>
      </c>
      <c r="H1765" s="2"/>
      <c r="I1765" s="2">
        <v>200</v>
      </c>
      <c r="J1765" s="2"/>
      <c r="K1765" s="2">
        <v>200</v>
      </c>
      <c r="L1765" s="2"/>
      <c r="M1765" s="4">
        <v>200</v>
      </c>
      <c r="N1765" s="2"/>
      <c r="O1765" s="4">
        <v>0</v>
      </c>
      <c r="P1765" s="2"/>
      <c r="Q1765" s="4">
        <f t="shared" si="63"/>
        <v>200</v>
      </c>
      <c r="T1765" s="13"/>
    </row>
    <row r="1766" spans="1:20" ht="11.85" customHeight="1" x14ac:dyDescent="0.2">
      <c r="A1766" s="3" t="s">
        <v>902</v>
      </c>
      <c r="C1766" s="2">
        <v>0</v>
      </c>
      <c r="D1766" s="2"/>
      <c r="E1766" s="2">
        <v>0</v>
      </c>
      <c r="F1766" s="2"/>
      <c r="G1766" s="2">
        <v>0</v>
      </c>
      <c r="H1766" s="2"/>
      <c r="I1766" s="2">
        <v>0</v>
      </c>
      <c r="J1766" s="2"/>
      <c r="K1766" s="2">
        <v>0</v>
      </c>
      <c r="L1766" s="2"/>
      <c r="M1766" s="4">
        <v>0</v>
      </c>
      <c r="N1766" s="2"/>
      <c r="O1766" s="4">
        <v>0</v>
      </c>
      <c r="P1766" s="2"/>
      <c r="Q1766" s="4">
        <f t="shared" si="63"/>
        <v>0</v>
      </c>
      <c r="T1766" s="13"/>
    </row>
    <row r="1767" spans="1:20" ht="11.85" customHeight="1" x14ac:dyDescent="0.2">
      <c r="A1767" s="3" t="s">
        <v>903</v>
      </c>
      <c r="C1767" s="2">
        <v>0</v>
      </c>
      <c r="D1767" s="2"/>
      <c r="E1767" s="2">
        <v>0</v>
      </c>
      <c r="F1767" s="2"/>
      <c r="G1767" s="2">
        <v>0</v>
      </c>
      <c r="H1767" s="2"/>
      <c r="I1767" s="2">
        <v>0</v>
      </c>
      <c r="J1767" s="2"/>
      <c r="K1767" s="2">
        <v>0</v>
      </c>
      <c r="L1767" s="2"/>
      <c r="M1767" s="4">
        <v>0</v>
      </c>
      <c r="N1767" s="2"/>
      <c r="O1767" s="4">
        <v>0</v>
      </c>
      <c r="P1767" s="2"/>
      <c r="Q1767" s="4">
        <f t="shared" si="63"/>
        <v>0</v>
      </c>
      <c r="T1767" s="13"/>
    </row>
    <row r="1768" spans="1:20" ht="11.85" customHeight="1" x14ac:dyDescent="0.2">
      <c r="A1768" s="3" t="s">
        <v>904</v>
      </c>
      <c r="C1768" s="2">
        <v>363.88</v>
      </c>
      <c r="D1768" s="2"/>
      <c r="E1768" s="2">
        <v>350.76</v>
      </c>
      <c r="F1768" s="2"/>
      <c r="G1768" s="2">
        <v>250</v>
      </c>
      <c r="H1768" s="2"/>
      <c r="I1768" s="2">
        <v>500</v>
      </c>
      <c r="J1768" s="2"/>
      <c r="K1768" s="2">
        <v>500</v>
      </c>
      <c r="L1768" s="2"/>
      <c r="M1768" s="4">
        <v>1000</v>
      </c>
      <c r="N1768" s="2"/>
      <c r="O1768" s="4">
        <v>0</v>
      </c>
      <c r="P1768" s="2"/>
      <c r="Q1768" s="4">
        <f>M1768+O1768</f>
        <v>1000</v>
      </c>
      <c r="T1768" s="13"/>
    </row>
    <row r="1769" spans="1:20" ht="11.85" customHeight="1" x14ac:dyDescent="0.2">
      <c r="A1769" s="3" t="s">
        <v>905</v>
      </c>
      <c r="C1769" s="14">
        <v>0</v>
      </c>
      <c r="D1769" s="2"/>
      <c r="E1769" s="14">
        <v>55</v>
      </c>
      <c r="F1769" s="2"/>
      <c r="G1769" s="14">
        <v>0</v>
      </c>
      <c r="H1769" s="2"/>
      <c r="I1769" s="14">
        <v>0</v>
      </c>
      <c r="J1769" s="2"/>
      <c r="K1769" s="14">
        <v>0</v>
      </c>
      <c r="L1769" s="2"/>
      <c r="M1769" s="15">
        <v>0</v>
      </c>
      <c r="N1769" s="2"/>
      <c r="O1769" s="15">
        <v>0</v>
      </c>
      <c r="P1769" s="2"/>
      <c r="Q1769" s="15">
        <f t="shared" si="63"/>
        <v>0</v>
      </c>
      <c r="T1769" s="13"/>
    </row>
    <row r="1770" spans="1:20" ht="11.85" customHeight="1" x14ac:dyDescent="0.2">
      <c r="A1770" s="3" t="s">
        <v>322</v>
      </c>
      <c r="C1770" s="2">
        <f>SUM(C1755:C1769)</f>
        <v>7901.3700000000008</v>
      </c>
      <c r="D1770" s="2"/>
      <c r="E1770" s="2">
        <f>SUM(E1755:E1769)</f>
        <v>9660.5099999999984</v>
      </c>
      <c r="F1770" s="2"/>
      <c r="G1770" s="2">
        <f>SUM(G1755:G1769)</f>
        <v>10978.55</v>
      </c>
      <c r="H1770" s="2"/>
      <c r="I1770" s="2">
        <f>SUM(I1755:I1769)</f>
        <v>11600</v>
      </c>
      <c r="J1770" s="2"/>
      <c r="K1770" s="4">
        <f>SUM(K1755:K1769)</f>
        <v>20600</v>
      </c>
      <c r="L1770" s="2"/>
      <c r="M1770" s="4">
        <f>SUM(M1755:M1769)</f>
        <v>17400</v>
      </c>
      <c r="N1770" s="2"/>
      <c r="O1770" s="4">
        <f>SUM(O1755:O1769)</f>
        <v>0</v>
      </c>
      <c r="P1770" s="2"/>
      <c r="Q1770" s="4">
        <f>SUM(Q1755:Q1769)</f>
        <v>17400</v>
      </c>
      <c r="R1770" s="2"/>
      <c r="T1770" s="17"/>
    </row>
    <row r="1771" spans="1:20" ht="11.85" customHeight="1" x14ac:dyDescent="0.2"/>
    <row r="1772" spans="1:20" ht="11.85" customHeight="1" x14ac:dyDescent="0.2">
      <c r="A1772" s="3" t="s">
        <v>906</v>
      </c>
      <c r="C1772" s="2">
        <v>0</v>
      </c>
      <c r="D1772" s="2"/>
      <c r="E1772" s="2">
        <v>0</v>
      </c>
      <c r="F1772" s="2"/>
      <c r="G1772" s="2">
        <v>35874.480000000003</v>
      </c>
      <c r="H1772" s="2"/>
      <c r="I1772" s="2">
        <v>0</v>
      </c>
      <c r="J1772" s="2"/>
      <c r="K1772" s="4">
        <v>10000</v>
      </c>
      <c r="L1772" s="2"/>
      <c r="M1772" s="4">
        <v>0</v>
      </c>
      <c r="N1772" s="2"/>
      <c r="O1772" s="4">
        <v>0</v>
      </c>
      <c r="P1772" s="2"/>
      <c r="Q1772" s="4">
        <f>M1772+O1772</f>
        <v>0</v>
      </c>
      <c r="T1772" s="13"/>
    </row>
    <row r="1773" spans="1:20" ht="11.85" customHeight="1" x14ac:dyDescent="0.2">
      <c r="A1773" s="3" t="s">
        <v>907</v>
      </c>
      <c r="C1773" s="14">
        <v>0</v>
      </c>
      <c r="D1773" s="2"/>
      <c r="E1773" s="14">
        <v>0</v>
      </c>
      <c r="F1773" s="2"/>
      <c r="G1773" s="14">
        <v>0</v>
      </c>
      <c r="H1773" s="2"/>
      <c r="I1773" s="14">
        <v>0</v>
      </c>
      <c r="J1773" s="2"/>
      <c r="K1773" s="15">
        <v>0</v>
      </c>
      <c r="L1773" s="2"/>
      <c r="M1773" s="15">
        <v>0</v>
      </c>
      <c r="N1773" s="2"/>
      <c r="O1773" s="15">
        <v>0</v>
      </c>
      <c r="P1773" s="2"/>
      <c r="Q1773" s="15">
        <v>0</v>
      </c>
      <c r="T1773" s="13"/>
    </row>
    <row r="1774" spans="1:20" ht="11.85" customHeight="1" x14ac:dyDescent="0.2">
      <c r="A1774" s="3" t="s">
        <v>325</v>
      </c>
      <c r="C1774" s="2">
        <f>SUM(C1772:C1773)</f>
        <v>0</v>
      </c>
      <c r="D1774" s="2"/>
      <c r="E1774" s="2">
        <f>SUM(E1772:E1773)</f>
        <v>0</v>
      </c>
      <c r="F1774" s="2"/>
      <c r="G1774" s="2">
        <f>SUM(G1772:G1773)</f>
        <v>35874.480000000003</v>
      </c>
      <c r="H1774" s="2"/>
      <c r="I1774" s="2">
        <f>SUM(I1772)</f>
        <v>0</v>
      </c>
      <c r="J1774" s="2"/>
      <c r="K1774" s="4">
        <f>SUM(K1772:K1773)</f>
        <v>10000</v>
      </c>
      <c r="L1774" s="2"/>
      <c r="M1774" s="4">
        <f>SUM(M1772:M1773)</f>
        <v>0</v>
      </c>
      <c r="N1774" s="2"/>
      <c r="O1774" s="4">
        <f>SUM(O1772:O1773)</f>
        <v>0</v>
      </c>
      <c r="P1774" s="2"/>
      <c r="Q1774" s="4">
        <f>SUM(Q1772:Q1773)</f>
        <v>0</v>
      </c>
    </row>
    <row r="1775" spans="1:20" ht="11.85" customHeight="1" x14ac:dyDescent="0.2">
      <c r="D1775" s="2"/>
      <c r="F1775" s="2"/>
      <c r="H1775" s="2"/>
      <c r="J1775" s="2"/>
      <c r="L1775" s="2"/>
      <c r="N1775" s="2"/>
      <c r="P1775" s="2"/>
    </row>
    <row r="1776" spans="1:20" ht="11.85" customHeight="1" x14ac:dyDescent="0.2">
      <c r="A1776" s="3" t="s">
        <v>908</v>
      </c>
      <c r="C1776" s="2">
        <f>C1737+C1752+C1770+C1774</f>
        <v>106029.58</v>
      </c>
      <c r="D1776" s="2"/>
      <c r="E1776" s="2">
        <f>E1737+E1752+E1770+E1774</f>
        <v>126004.64</v>
      </c>
      <c r="F1776" s="2"/>
      <c r="G1776" s="2">
        <f>G1737+G1752+G1770+G1774</f>
        <v>160980.41</v>
      </c>
      <c r="H1776" s="2"/>
      <c r="I1776" s="2">
        <f>I1737+I1752+I1770+I1774</f>
        <v>119164</v>
      </c>
      <c r="J1776" s="2"/>
      <c r="K1776" s="4">
        <f>K1737+K1752+K1770+K1774</f>
        <v>136664</v>
      </c>
      <c r="L1776" s="2"/>
      <c r="M1776" s="4">
        <f>M1737+M1752+M1770+M1774</f>
        <v>131536</v>
      </c>
      <c r="N1776" s="2"/>
      <c r="O1776" s="4">
        <f>O1737+O1752+O1770+O1774</f>
        <v>0</v>
      </c>
      <c r="P1776" s="2"/>
      <c r="Q1776" s="4">
        <f>Q1737+Q1752+Q1770+Q1774</f>
        <v>131536</v>
      </c>
      <c r="R1776" s="2"/>
      <c r="T1776" s="13"/>
    </row>
    <row r="1777" spans="1:17" ht="11.85" customHeight="1" x14ac:dyDescent="0.2">
      <c r="D1777" s="2"/>
      <c r="F1777" s="2"/>
      <c r="H1777" s="2"/>
      <c r="J1777" s="2"/>
      <c r="L1777" s="2"/>
      <c r="N1777" s="2"/>
      <c r="P1777" s="2"/>
    </row>
    <row r="1778" spans="1:17" ht="11.85" customHeight="1" x14ac:dyDescent="0.2">
      <c r="D1778" s="2"/>
      <c r="F1778" s="2"/>
      <c r="H1778" s="2"/>
      <c r="J1778" s="2"/>
      <c r="L1778" s="2"/>
      <c r="N1778" s="2"/>
      <c r="P1778" s="2"/>
    </row>
    <row r="1779" spans="1:17" ht="11.85" customHeight="1" x14ac:dyDescent="0.2">
      <c r="D1779" s="2"/>
      <c r="F1779" s="2"/>
      <c r="H1779" s="2"/>
      <c r="J1779" s="2"/>
      <c r="L1779" s="2"/>
      <c r="N1779" s="2"/>
      <c r="P1779" s="2"/>
    </row>
    <row r="1780" spans="1:17" ht="11.85" customHeight="1" x14ac:dyDescent="0.2">
      <c r="D1780" s="2"/>
      <c r="F1780" s="2"/>
      <c r="H1780" s="2"/>
      <c r="J1780" s="2"/>
      <c r="L1780" s="2"/>
      <c r="N1780" s="2"/>
      <c r="P1780" s="2"/>
    </row>
    <row r="1781" spans="1:17" ht="11.85" customHeight="1" x14ac:dyDescent="0.2">
      <c r="D1781" s="2"/>
      <c r="F1781" s="2"/>
      <c r="H1781" s="2"/>
      <c r="J1781" s="2"/>
      <c r="L1781" s="2"/>
      <c r="N1781" s="2"/>
      <c r="P1781" s="2"/>
    </row>
    <row r="1782" spans="1:17" ht="11.85" customHeight="1" x14ac:dyDescent="0.2">
      <c r="D1782" s="2"/>
      <c r="F1782" s="2"/>
      <c r="H1782" s="2"/>
      <c r="J1782" s="2"/>
      <c r="L1782" s="2"/>
      <c r="N1782" s="2"/>
      <c r="P1782" s="2"/>
    </row>
    <row r="1783" spans="1:17" ht="11.85" customHeight="1" x14ac:dyDescent="0.2">
      <c r="D1783" s="2"/>
      <c r="F1783" s="2"/>
      <c r="H1783" s="2"/>
      <c r="J1783" s="2"/>
      <c r="L1783" s="2"/>
      <c r="N1783" s="2"/>
      <c r="P1783" s="2"/>
    </row>
    <row r="1784" spans="1:17" ht="11.85" customHeight="1" x14ac:dyDescent="0.2">
      <c r="D1784" s="2"/>
      <c r="F1784" s="2"/>
      <c r="H1784" s="2"/>
      <c r="J1784" s="2"/>
      <c r="L1784" s="2"/>
      <c r="N1784" s="2"/>
      <c r="P1784" s="2"/>
    </row>
    <row r="1785" spans="1:17" ht="11.85" customHeight="1" x14ac:dyDescent="0.2">
      <c r="A1785" s="1"/>
      <c r="B1785" s="1"/>
      <c r="E1785" s="2" t="str">
        <f>$E$1</f>
        <v>CITY OF BRADY</v>
      </c>
    </row>
    <row r="1786" spans="1:17" ht="11.85" customHeight="1" x14ac:dyDescent="0.2">
      <c r="E1786" s="2" t="str">
        <f>$E$2</f>
        <v>BUDGET REPORT</v>
      </c>
    </row>
    <row r="1787" spans="1:17" ht="11.85" customHeight="1" x14ac:dyDescent="0.2">
      <c r="E1787" s="2" t="str">
        <f>$E$3</f>
        <v>FISCAL YEAR 2022 - 2023</v>
      </c>
    </row>
    <row r="1788" spans="1:17" ht="11.85" customHeight="1" x14ac:dyDescent="0.2">
      <c r="A1788" s="3" t="s">
        <v>3</v>
      </c>
    </row>
    <row r="1789" spans="1:17" ht="11.85" customHeight="1" x14ac:dyDescent="0.2">
      <c r="A1789" s="3" t="s">
        <v>909</v>
      </c>
    </row>
    <row r="1790" spans="1:17" ht="11.85" customHeight="1" x14ac:dyDescent="0.2">
      <c r="I1790" s="49" t="str">
        <f>$I$6</f>
        <v>(----- 2021-2022 ------)</v>
      </c>
      <c r="J1790" s="49"/>
      <c r="K1790" s="49"/>
      <c r="L1790" s="6"/>
      <c r="M1790" s="49" t="str">
        <f>$M$6</f>
        <v>2022-2023</v>
      </c>
      <c r="N1790" s="49"/>
      <c r="O1790" s="49"/>
      <c r="P1790" s="49"/>
      <c r="Q1790" s="49"/>
    </row>
    <row r="1791" spans="1:17" ht="11.85" customHeight="1" x14ac:dyDescent="0.2">
      <c r="C1791" s="7" t="str">
        <f>$C$7</f>
        <v>2018-2019</v>
      </c>
      <c r="D1791" s="6"/>
      <c r="E1791" s="7" t="str">
        <f>$E$7</f>
        <v>2019-2020</v>
      </c>
      <c r="F1791" s="6"/>
      <c r="G1791" s="7" t="str">
        <f>$G$7</f>
        <v>2020-2021</v>
      </c>
      <c r="H1791" s="6"/>
      <c r="I1791" s="7" t="s">
        <v>9</v>
      </c>
      <c r="J1791" s="6"/>
      <c r="K1791" s="8" t="str">
        <f>+$K$7</f>
        <v>PROJECTED</v>
      </c>
      <c r="L1791" s="6"/>
      <c r="M1791" s="8" t="str">
        <f>$M$7</f>
        <v>2022-2023</v>
      </c>
      <c r="N1791" s="6"/>
      <c r="O1791" s="8" t="str">
        <f>$O$7</f>
        <v>2022-2023</v>
      </c>
      <c r="P1791" s="6"/>
      <c r="Q1791" s="8" t="str">
        <f>$Q$7</f>
        <v xml:space="preserve">APPROVED </v>
      </c>
    </row>
    <row r="1792" spans="1:17" ht="11.85" customHeight="1" x14ac:dyDescent="0.2">
      <c r="A1792" s="9" t="s">
        <v>268</v>
      </c>
      <c r="C1792" s="10" t="s">
        <v>12</v>
      </c>
      <c r="D1792" s="6"/>
      <c r="E1792" s="10" t="s">
        <v>12</v>
      </c>
      <c r="F1792" s="6"/>
      <c r="G1792" s="10" t="s">
        <v>12</v>
      </c>
      <c r="H1792" s="6"/>
      <c r="I1792" s="10" t="s">
        <v>13</v>
      </c>
      <c r="J1792" s="6"/>
      <c r="K1792" s="11" t="s">
        <v>13</v>
      </c>
      <c r="L1792" s="6"/>
      <c r="M1792" s="11" t="str">
        <f>$M$8</f>
        <v>BASE</v>
      </c>
      <c r="N1792" s="6"/>
      <c r="O1792" s="11" t="str">
        <f>$O$8</f>
        <v>SUPPLEMENTAL</v>
      </c>
      <c r="P1792" s="6"/>
      <c r="Q1792" s="11" t="str">
        <f>$Q$8</f>
        <v>BUDGET</v>
      </c>
    </row>
    <row r="1793" spans="1:21" ht="11.85" customHeight="1" x14ac:dyDescent="0.2"/>
    <row r="1794" spans="1:21" ht="11.85" customHeight="1" x14ac:dyDescent="0.2">
      <c r="A1794" s="12" t="s">
        <v>269</v>
      </c>
    </row>
    <row r="1795" spans="1:21" ht="11.85" customHeight="1" x14ac:dyDescent="0.2">
      <c r="A1795" s="3" t="s">
        <v>910</v>
      </c>
      <c r="C1795" s="2">
        <v>795166.21</v>
      </c>
      <c r="D1795" s="2"/>
      <c r="E1795" s="2">
        <v>883700.19</v>
      </c>
      <c r="F1795" s="2"/>
      <c r="G1795" s="2">
        <v>930018.19</v>
      </c>
      <c r="H1795" s="2"/>
      <c r="I1795" s="2">
        <v>954254</v>
      </c>
      <c r="J1795" s="2"/>
      <c r="K1795" s="2">
        <v>939254</v>
      </c>
      <c r="L1795" s="2"/>
      <c r="M1795" s="4">
        <v>1007279</v>
      </c>
      <c r="N1795" s="2"/>
      <c r="O1795" s="4">
        <f>67900+3000</f>
        <v>70900</v>
      </c>
      <c r="P1795" s="2"/>
      <c r="Q1795" s="4">
        <f t="shared" ref="Q1795:Q1804" si="64">M1795+O1795</f>
        <v>1078179</v>
      </c>
      <c r="T1795" s="13"/>
    </row>
    <row r="1796" spans="1:21" ht="11.85" customHeight="1" x14ac:dyDescent="0.2">
      <c r="A1796" s="3" t="s">
        <v>911</v>
      </c>
      <c r="C1796" s="2">
        <v>96915.96</v>
      </c>
      <c r="D1796" s="2"/>
      <c r="E1796" s="2">
        <v>64280.82</v>
      </c>
      <c r="F1796" s="2"/>
      <c r="G1796" s="2">
        <v>96036.78</v>
      </c>
      <c r="H1796" s="2"/>
      <c r="I1796" s="2">
        <v>72000</v>
      </c>
      <c r="J1796" s="2"/>
      <c r="K1796" s="2">
        <v>110000</v>
      </c>
      <c r="L1796" s="2"/>
      <c r="M1796" s="4">
        <v>100000</v>
      </c>
      <c r="N1796" s="2"/>
      <c r="O1796" s="4">
        <v>9500</v>
      </c>
      <c r="P1796" s="2"/>
      <c r="Q1796" s="4">
        <f t="shared" si="64"/>
        <v>109500</v>
      </c>
      <c r="T1796" s="13"/>
    </row>
    <row r="1797" spans="1:21" ht="11.85" customHeight="1" x14ac:dyDescent="0.2">
      <c r="A1797" s="3" t="s">
        <v>912</v>
      </c>
      <c r="C1797" s="2">
        <v>21925</v>
      </c>
      <c r="D1797" s="2"/>
      <c r="E1797" s="2">
        <v>21000</v>
      </c>
      <c r="F1797" s="2"/>
      <c r="G1797" s="2">
        <v>19425</v>
      </c>
      <c r="H1797" s="2"/>
      <c r="I1797" s="2">
        <v>22200</v>
      </c>
      <c r="J1797" s="2"/>
      <c r="K1797" s="2">
        <v>22200</v>
      </c>
      <c r="L1797" s="2"/>
      <c r="M1797" s="4">
        <v>24000</v>
      </c>
      <c r="N1797" s="2"/>
      <c r="O1797" s="4">
        <v>0</v>
      </c>
      <c r="P1797" s="2"/>
      <c r="Q1797" s="4">
        <f t="shared" si="64"/>
        <v>24000</v>
      </c>
      <c r="T1797" s="13"/>
    </row>
    <row r="1798" spans="1:21" ht="11.85" customHeight="1" x14ac:dyDescent="0.2">
      <c r="A1798" s="3" t="s">
        <v>913</v>
      </c>
      <c r="C1798" s="2">
        <v>0</v>
      </c>
      <c r="D1798" s="2"/>
      <c r="E1798" s="2">
        <v>0</v>
      </c>
      <c r="F1798" s="2"/>
      <c r="G1798" s="2">
        <v>0</v>
      </c>
      <c r="H1798" s="2"/>
      <c r="I1798" s="2">
        <v>0</v>
      </c>
      <c r="J1798" s="2"/>
      <c r="K1798" s="2">
        <v>0</v>
      </c>
      <c r="L1798" s="2"/>
      <c r="M1798" s="4">
        <v>0</v>
      </c>
      <c r="N1798" s="2"/>
      <c r="O1798" s="4">
        <v>0</v>
      </c>
      <c r="P1798" s="2"/>
      <c r="Q1798" s="4">
        <f t="shared" si="64"/>
        <v>0</v>
      </c>
      <c r="T1798" s="13"/>
    </row>
    <row r="1799" spans="1:21" ht="11.85" hidden="1" customHeight="1" x14ac:dyDescent="0.2">
      <c r="A1799" s="3" t="s">
        <v>914</v>
      </c>
      <c r="C1799" s="2">
        <v>0</v>
      </c>
      <c r="D1799" s="2"/>
      <c r="E1799" s="2">
        <v>0</v>
      </c>
      <c r="F1799" s="2"/>
      <c r="G1799" s="2">
        <v>0</v>
      </c>
      <c r="H1799" s="2"/>
      <c r="I1799" s="2">
        <v>0</v>
      </c>
      <c r="J1799" s="2"/>
      <c r="K1799" s="2">
        <v>0</v>
      </c>
      <c r="L1799" s="2"/>
      <c r="M1799" s="4">
        <v>0</v>
      </c>
      <c r="N1799" s="2"/>
      <c r="O1799" s="4">
        <v>0</v>
      </c>
      <c r="P1799" s="2"/>
      <c r="Q1799" s="4">
        <f t="shared" si="64"/>
        <v>0</v>
      </c>
      <c r="T1799" s="13"/>
    </row>
    <row r="1800" spans="1:21" ht="11.85" customHeight="1" x14ac:dyDescent="0.2">
      <c r="A1800" s="3" t="s">
        <v>915</v>
      </c>
      <c r="C1800" s="2">
        <v>156302.26</v>
      </c>
      <c r="D1800" s="2"/>
      <c r="E1800" s="2">
        <v>170414.31</v>
      </c>
      <c r="F1800" s="2"/>
      <c r="G1800" s="2">
        <v>178621.22</v>
      </c>
      <c r="H1800" s="2"/>
      <c r="I1800" s="2">
        <v>177480</v>
      </c>
      <c r="J1800" s="2"/>
      <c r="K1800" s="2">
        <v>177480</v>
      </c>
      <c r="L1800" s="2"/>
      <c r="M1800" s="4">
        <v>185400</v>
      </c>
      <c r="N1800" s="2"/>
      <c r="O1800" s="4">
        <v>0</v>
      </c>
      <c r="P1800" s="2"/>
      <c r="Q1800" s="4">
        <f t="shared" si="64"/>
        <v>185400</v>
      </c>
      <c r="T1800" s="13"/>
    </row>
    <row r="1801" spans="1:21" ht="11.85" customHeight="1" x14ac:dyDescent="0.2">
      <c r="A1801" s="3" t="s">
        <v>916</v>
      </c>
      <c r="C1801" s="2">
        <v>94536.01</v>
      </c>
      <c r="D1801" s="2"/>
      <c r="E1801" s="2">
        <v>98045.71</v>
      </c>
      <c r="F1801" s="2"/>
      <c r="G1801" s="2">
        <v>103641.25</v>
      </c>
      <c r="H1801" s="2"/>
      <c r="I1801" s="2">
        <v>94798</v>
      </c>
      <c r="J1801" s="2"/>
      <c r="K1801" s="2">
        <v>94798</v>
      </c>
      <c r="L1801" s="2"/>
      <c r="M1801" s="4">
        <v>103834</v>
      </c>
      <c r="N1801" s="2"/>
      <c r="O1801" s="4">
        <v>6900</v>
      </c>
      <c r="P1801" s="2"/>
      <c r="Q1801" s="4">
        <f t="shared" si="64"/>
        <v>110734</v>
      </c>
      <c r="T1801" s="13"/>
    </row>
    <row r="1802" spans="1:21" ht="11.85" customHeight="1" x14ac:dyDescent="0.2">
      <c r="A1802" s="3" t="s">
        <v>917</v>
      </c>
      <c r="C1802" s="2">
        <v>21260.07</v>
      </c>
      <c r="D1802" s="2"/>
      <c r="E1802" s="2">
        <v>19509.900000000001</v>
      </c>
      <c r="F1802" s="2"/>
      <c r="G1802" s="2">
        <v>21851.1</v>
      </c>
      <c r="H1802" s="2"/>
      <c r="I1802" s="2">
        <v>24290</v>
      </c>
      <c r="J1802" s="2"/>
      <c r="K1802" s="2">
        <v>24290</v>
      </c>
      <c r="L1802" s="2"/>
      <c r="M1802" s="4">
        <v>27306</v>
      </c>
      <c r="N1802" s="2"/>
      <c r="O1802" s="4">
        <v>2500</v>
      </c>
      <c r="P1802" s="2"/>
      <c r="Q1802" s="4">
        <f t="shared" si="64"/>
        <v>29806</v>
      </c>
      <c r="T1802" s="13"/>
    </row>
    <row r="1803" spans="1:21" ht="11.85" customHeight="1" x14ac:dyDescent="0.2">
      <c r="A1803" s="3" t="s">
        <v>918</v>
      </c>
      <c r="C1803" s="2">
        <v>290.93</v>
      </c>
      <c r="D1803" s="2"/>
      <c r="E1803" s="2">
        <v>2582.21</v>
      </c>
      <c r="F1803" s="2"/>
      <c r="G1803" s="2">
        <v>4474.34</v>
      </c>
      <c r="H1803" s="2"/>
      <c r="I1803" s="2">
        <v>3024</v>
      </c>
      <c r="J1803" s="2"/>
      <c r="K1803" s="2">
        <v>3024</v>
      </c>
      <c r="L1803" s="2"/>
      <c r="M1803" s="4">
        <v>2457</v>
      </c>
      <c r="N1803" s="2"/>
      <c r="O1803" s="4">
        <v>0</v>
      </c>
      <c r="P1803" s="2"/>
      <c r="Q1803" s="4">
        <f t="shared" si="64"/>
        <v>2457</v>
      </c>
      <c r="T1803" s="13"/>
    </row>
    <row r="1804" spans="1:21" ht="11.85" customHeight="1" x14ac:dyDescent="0.2">
      <c r="A1804" s="3" t="s">
        <v>919</v>
      </c>
      <c r="C1804" s="14">
        <v>69241.789999999994</v>
      </c>
      <c r="D1804" s="2"/>
      <c r="E1804" s="14">
        <v>72325.570000000007</v>
      </c>
      <c r="F1804" s="2"/>
      <c r="G1804" s="14">
        <v>75107.88</v>
      </c>
      <c r="H1804" s="2"/>
      <c r="I1804" s="14">
        <v>80048</v>
      </c>
      <c r="J1804" s="2"/>
      <c r="K1804" s="14">
        <v>80048</v>
      </c>
      <c r="L1804" s="2"/>
      <c r="M1804" s="15">
        <v>86368</v>
      </c>
      <c r="N1804" s="2"/>
      <c r="O1804" s="15">
        <v>5300</v>
      </c>
      <c r="P1804" s="2"/>
      <c r="Q1804" s="15">
        <f t="shared" si="64"/>
        <v>91668</v>
      </c>
      <c r="T1804" s="13"/>
    </row>
    <row r="1805" spans="1:21" ht="11.85" customHeight="1" x14ac:dyDescent="0.2">
      <c r="A1805" s="3" t="s">
        <v>280</v>
      </c>
      <c r="C1805" s="2">
        <f>SUM(C1795:C1804)</f>
        <v>1255638.23</v>
      </c>
      <c r="D1805" s="2"/>
      <c r="E1805" s="2">
        <f>SUM(E1795:E1804)</f>
        <v>1331858.7099999997</v>
      </c>
      <c r="F1805" s="2"/>
      <c r="G1805" s="2">
        <f>SUM(G1795:G1804)</f>
        <v>1429175.7600000002</v>
      </c>
      <c r="H1805" s="2"/>
      <c r="I1805" s="2">
        <f>SUM(I1795:I1804)</f>
        <v>1428094</v>
      </c>
      <c r="J1805" s="2"/>
      <c r="K1805" s="4">
        <f>SUM(K1795:K1804)</f>
        <v>1451094</v>
      </c>
      <c r="L1805" s="2"/>
      <c r="M1805" s="4">
        <f>SUM(M1795:M1804)</f>
        <v>1536644</v>
      </c>
      <c r="N1805" s="2"/>
      <c r="O1805" s="4">
        <f>SUM(O1795:O1804)</f>
        <v>95100</v>
      </c>
      <c r="P1805" s="2"/>
      <c r="Q1805" s="4">
        <f>SUM(Q1795:Q1804)</f>
        <v>1631744</v>
      </c>
      <c r="R1805" s="2"/>
      <c r="T1805" s="17"/>
      <c r="U1805" s="2"/>
    </row>
    <row r="1806" spans="1:21" ht="11.85" customHeight="1" x14ac:dyDescent="0.2">
      <c r="D1806" s="2"/>
      <c r="F1806" s="2"/>
      <c r="H1806" s="2"/>
      <c r="J1806" s="2"/>
      <c r="L1806" s="2"/>
      <c r="N1806" s="2"/>
      <c r="P1806" s="2"/>
    </row>
    <row r="1807" spans="1:21" ht="11.85" customHeight="1" x14ac:dyDescent="0.2">
      <c r="A1807" s="12" t="s">
        <v>281</v>
      </c>
      <c r="D1807" s="2"/>
      <c r="F1807" s="2"/>
      <c r="H1807" s="2"/>
      <c r="J1807" s="2"/>
      <c r="L1807" s="2"/>
      <c r="N1807" s="2"/>
      <c r="P1807" s="2"/>
    </row>
    <row r="1808" spans="1:21" ht="11.85" customHeight="1" x14ac:dyDescent="0.2">
      <c r="A1808" s="3" t="s">
        <v>920</v>
      </c>
      <c r="C1808" s="2">
        <v>0</v>
      </c>
      <c r="D1808" s="2"/>
      <c r="E1808" s="2">
        <v>0</v>
      </c>
      <c r="F1808" s="2"/>
      <c r="G1808" s="2">
        <v>0</v>
      </c>
      <c r="H1808" s="2"/>
      <c r="I1808" s="2">
        <v>500</v>
      </c>
      <c r="J1808" s="2"/>
      <c r="K1808" s="2">
        <v>500</v>
      </c>
      <c r="L1808" s="2"/>
      <c r="M1808" s="4">
        <v>500</v>
      </c>
      <c r="N1808" s="2"/>
      <c r="O1808" s="4">
        <v>0</v>
      </c>
      <c r="P1808" s="2"/>
      <c r="Q1808" s="4">
        <f t="shared" ref="Q1808:Q1820" si="65">M1808+O1808</f>
        <v>500</v>
      </c>
      <c r="T1808" s="13"/>
    </row>
    <row r="1809" spans="1:20" ht="11.85" customHeight="1" x14ac:dyDescent="0.2">
      <c r="A1809" s="3" t="s">
        <v>921</v>
      </c>
      <c r="C1809" s="2">
        <v>9491.7099999999991</v>
      </c>
      <c r="D1809" s="2"/>
      <c r="E1809" s="2">
        <v>11045.61</v>
      </c>
      <c r="F1809" s="2"/>
      <c r="G1809" s="2">
        <v>10828.83</v>
      </c>
      <c r="H1809" s="2"/>
      <c r="I1809" s="2">
        <v>10000</v>
      </c>
      <c r="J1809" s="2"/>
      <c r="K1809" s="2">
        <v>10000</v>
      </c>
      <c r="L1809" s="2"/>
      <c r="M1809" s="4">
        <v>10000</v>
      </c>
      <c r="N1809" s="2"/>
      <c r="O1809" s="4">
        <v>0</v>
      </c>
      <c r="P1809" s="2"/>
      <c r="Q1809" s="4">
        <f t="shared" si="65"/>
        <v>10000</v>
      </c>
      <c r="T1809" s="13"/>
    </row>
    <row r="1810" spans="1:20" ht="11.85" customHeight="1" x14ac:dyDescent="0.2">
      <c r="A1810" s="3" t="s">
        <v>922</v>
      </c>
      <c r="C1810" s="2">
        <v>12000</v>
      </c>
      <c r="D1810" s="2"/>
      <c r="E1810" s="2">
        <v>12000</v>
      </c>
      <c r="F1810" s="2"/>
      <c r="G1810" s="2">
        <v>12000</v>
      </c>
      <c r="H1810" s="2"/>
      <c r="I1810" s="2">
        <v>13000</v>
      </c>
      <c r="J1810" s="2"/>
      <c r="K1810" s="2">
        <v>13000</v>
      </c>
      <c r="L1810" s="2"/>
      <c r="M1810" s="4">
        <v>13000</v>
      </c>
      <c r="N1810" s="2"/>
      <c r="O1810" s="4">
        <v>0</v>
      </c>
      <c r="P1810" s="2"/>
      <c r="Q1810" s="4">
        <f t="shared" si="65"/>
        <v>13000</v>
      </c>
      <c r="T1810" s="13"/>
    </row>
    <row r="1811" spans="1:20" ht="11.85" customHeight="1" x14ac:dyDescent="0.2">
      <c r="A1811" s="3" t="s">
        <v>923</v>
      </c>
      <c r="C1811" s="2">
        <v>1395.28</v>
      </c>
      <c r="D1811" s="2"/>
      <c r="E1811" s="2">
        <v>1555</v>
      </c>
      <c r="F1811" s="2"/>
      <c r="G1811" s="2">
        <v>2779</v>
      </c>
      <c r="H1811" s="2"/>
      <c r="I1811" s="2">
        <v>2500</v>
      </c>
      <c r="J1811" s="2"/>
      <c r="K1811" s="2">
        <v>2500</v>
      </c>
      <c r="L1811" s="2"/>
      <c r="M1811" s="4">
        <v>2500</v>
      </c>
      <c r="N1811" s="2"/>
      <c r="O1811" s="4">
        <v>0</v>
      </c>
      <c r="P1811" s="2"/>
      <c r="Q1811" s="4">
        <f t="shared" si="65"/>
        <v>2500</v>
      </c>
      <c r="T1811" s="13"/>
    </row>
    <row r="1812" spans="1:20" ht="11.85" customHeight="1" x14ac:dyDescent="0.2">
      <c r="A1812" s="3" t="s">
        <v>924</v>
      </c>
      <c r="C1812" s="2">
        <v>19577.14</v>
      </c>
      <c r="D1812" s="2"/>
      <c r="E1812" s="2">
        <v>20899.84</v>
      </c>
      <c r="F1812" s="2"/>
      <c r="G1812" s="2">
        <v>23020.54</v>
      </c>
      <c r="H1812" s="2"/>
      <c r="I1812" s="2">
        <v>25000</v>
      </c>
      <c r="J1812" s="2"/>
      <c r="K1812" s="2">
        <v>25000</v>
      </c>
      <c r="L1812" s="2"/>
      <c r="M1812" s="4">
        <v>28800</v>
      </c>
      <c r="N1812" s="2"/>
      <c r="O1812" s="4">
        <v>0</v>
      </c>
      <c r="P1812" s="2"/>
      <c r="Q1812" s="4">
        <f t="shared" si="65"/>
        <v>28800</v>
      </c>
      <c r="R1812" s="28"/>
      <c r="T1812" s="13"/>
    </row>
    <row r="1813" spans="1:20" ht="11.85" customHeight="1" x14ac:dyDescent="0.2">
      <c r="A1813" s="3" t="s">
        <v>925</v>
      </c>
      <c r="C1813" s="2">
        <v>22267.27</v>
      </c>
      <c r="D1813" s="2"/>
      <c r="E1813" s="2">
        <v>21742.85</v>
      </c>
      <c r="F1813" s="2"/>
      <c r="G1813" s="2">
        <v>22757.73</v>
      </c>
      <c r="H1813" s="2"/>
      <c r="I1813" s="2">
        <v>23000</v>
      </c>
      <c r="J1813" s="2"/>
      <c r="K1813" s="2">
        <v>23000</v>
      </c>
      <c r="L1813" s="2"/>
      <c r="M1813" s="4">
        <v>23000</v>
      </c>
      <c r="N1813" s="2"/>
      <c r="O1813" s="4">
        <v>0</v>
      </c>
      <c r="P1813" s="2"/>
      <c r="Q1813" s="4">
        <f t="shared" si="65"/>
        <v>23000</v>
      </c>
      <c r="T1813" s="13"/>
    </row>
    <row r="1814" spans="1:20" ht="11.85" hidden="1" customHeight="1" x14ac:dyDescent="0.2">
      <c r="A1814" s="3" t="s">
        <v>926</v>
      </c>
      <c r="C1814" s="2">
        <v>0</v>
      </c>
      <c r="D1814" s="2"/>
      <c r="E1814" s="2">
        <v>0</v>
      </c>
      <c r="F1814" s="2"/>
      <c r="G1814" s="2">
        <v>0</v>
      </c>
      <c r="H1814" s="2"/>
      <c r="I1814" s="2">
        <v>0</v>
      </c>
      <c r="J1814" s="2"/>
      <c r="K1814" s="2">
        <v>0</v>
      </c>
      <c r="L1814" s="2"/>
      <c r="M1814" s="4">
        <v>0</v>
      </c>
      <c r="N1814" s="2"/>
      <c r="O1814" s="4">
        <v>0</v>
      </c>
      <c r="P1814" s="2"/>
      <c r="Q1814" s="4">
        <f t="shared" si="65"/>
        <v>0</v>
      </c>
      <c r="T1814" s="13"/>
    </row>
    <row r="1815" spans="1:20" ht="11.85" hidden="1" customHeight="1" x14ac:dyDescent="0.2">
      <c r="A1815" s="3" t="s">
        <v>927</v>
      </c>
      <c r="C1815" s="2">
        <v>0</v>
      </c>
      <c r="D1815" s="2"/>
      <c r="E1815" s="2">
        <v>0</v>
      </c>
      <c r="F1815" s="2"/>
      <c r="G1815" s="2">
        <v>0</v>
      </c>
      <c r="H1815" s="2"/>
      <c r="I1815" s="2">
        <v>0</v>
      </c>
      <c r="J1815" s="2"/>
      <c r="K1815" s="2">
        <v>0</v>
      </c>
      <c r="L1815" s="2"/>
      <c r="M1815" s="4">
        <v>0</v>
      </c>
      <c r="N1815" s="2"/>
      <c r="O1815" s="4">
        <v>0</v>
      </c>
      <c r="P1815" s="2"/>
      <c r="Q1815" s="4">
        <f t="shared" si="65"/>
        <v>0</v>
      </c>
      <c r="T1815" s="13"/>
    </row>
    <row r="1816" spans="1:20" ht="11.85" customHeight="1" x14ac:dyDescent="0.2">
      <c r="A1816" s="3" t="s">
        <v>928</v>
      </c>
      <c r="C1816" s="2">
        <v>1973.35</v>
      </c>
      <c r="D1816" s="2"/>
      <c r="E1816" s="2">
        <v>1758.87</v>
      </c>
      <c r="F1816" s="2"/>
      <c r="G1816" s="2">
        <v>1973.83</v>
      </c>
      <c r="H1816" s="2"/>
      <c r="I1816" s="2">
        <v>3000</v>
      </c>
      <c r="J1816" s="2"/>
      <c r="K1816" s="2">
        <v>3000</v>
      </c>
      <c r="L1816" s="2"/>
      <c r="M1816" s="4">
        <v>3000</v>
      </c>
      <c r="N1816" s="2"/>
      <c r="O1816" s="4">
        <v>0</v>
      </c>
      <c r="P1816" s="2"/>
      <c r="Q1816" s="4">
        <f t="shared" si="65"/>
        <v>3000</v>
      </c>
      <c r="T1816" s="13"/>
    </row>
    <row r="1817" spans="1:20" ht="11.85" customHeight="1" x14ac:dyDescent="0.2">
      <c r="A1817" s="3" t="s">
        <v>929</v>
      </c>
      <c r="C1817" s="2">
        <v>0</v>
      </c>
      <c r="D1817" s="2"/>
      <c r="E1817" s="2">
        <v>2040</v>
      </c>
      <c r="F1817" s="2"/>
      <c r="G1817" s="2">
        <v>0</v>
      </c>
      <c r="H1817" s="2"/>
      <c r="I1817" s="2">
        <v>0</v>
      </c>
      <c r="J1817" s="2"/>
      <c r="K1817" s="2">
        <v>0</v>
      </c>
      <c r="L1817" s="2"/>
      <c r="M1817" s="4">
        <v>0</v>
      </c>
      <c r="N1817" s="2"/>
      <c r="O1817" s="4">
        <v>0</v>
      </c>
      <c r="P1817" s="2"/>
      <c r="Q1817" s="4">
        <f t="shared" si="65"/>
        <v>0</v>
      </c>
      <c r="T1817" s="13"/>
    </row>
    <row r="1818" spans="1:20" ht="11.85" customHeight="1" x14ac:dyDescent="0.2">
      <c r="A1818" s="3" t="s">
        <v>930</v>
      </c>
      <c r="C1818" s="2">
        <v>429.67</v>
      </c>
      <c r="D1818" s="2"/>
      <c r="E1818" s="2">
        <v>0</v>
      </c>
      <c r="F1818" s="2"/>
      <c r="G1818" s="2">
        <v>0</v>
      </c>
      <c r="H1818" s="2"/>
      <c r="I1818" s="2">
        <v>1000</v>
      </c>
      <c r="J1818" s="2"/>
      <c r="K1818" s="2">
        <v>1000</v>
      </c>
      <c r="L1818" s="2"/>
      <c r="M1818" s="4">
        <v>0</v>
      </c>
      <c r="N1818" s="2"/>
      <c r="O1818" s="4">
        <v>0</v>
      </c>
      <c r="P1818" s="2"/>
      <c r="Q1818" s="4">
        <f t="shared" si="65"/>
        <v>0</v>
      </c>
      <c r="T1818" s="13"/>
    </row>
    <row r="1819" spans="1:20" ht="11.85" customHeight="1" x14ac:dyDescent="0.2">
      <c r="A1819" s="3" t="s">
        <v>931</v>
      </c>
      <c r="C1819" s="2">
        <v>126</v>
      </c>
      <c r="D1819" s="2"/>
      <c r="E1819" s="2">
        <v>525</v>
      </c>
      <c r="F1819" s="2"/>
      <c r="G1819" s="2">
        <v>3965.42</v>
      </c>
      <c r="H1819" s="2"/>
      <c r="I1819" s="2">
        <v>4000</v>
      </c>
      <c r="J1819" s="2"/>
      <c r="K1819" s="2">
        <v>4000</v>
      </c>
      <c r="L1819" s="2"/>
      <c r="M1819" s="4">
        <v>4000</v>
      </c>
      <c r="N1819" s="2"/>
      <c r="O1819" s="4">
        <v>0</v>
      </c>
      <c r="P1819" s="2"/>
      <c r="Q1819" s="4">
        <f t="shared" si="65"/>
        <v>4000</v>
      </c>
      <c r="T1819" s="13"/>
    </row>
    <row r="1820" spans="1:20" ht="11.85" customHeight="1" x14ac:dyDescent="0.2">
      <c r="A1820" s="3" t="s">
        <v>932</v>
      </c>
      <c r="C1820" s="14">
        <v>1270.08</v>
      </c>
      <c r="D1820" s="2"/>
      <c r="E1820" s="14">
        <v>36</v>
      </c>
      <c r="F1820" s="2"/>
      <c r="G1820" s="14">
        <v>4200.4799999999996</v>
      </c>
      <c r="H1820" s="2"/>
      <c r="I1820" s="14">
        <v>300</v>
      </c>
      <c r="J1820" s="2"/>
      <c r="K1820" s="14">
        <v>300</v>
      </c>
      <c r="L1820" s="2"/>
      <c r="M1820" s="15">
        <v>4800</v>
      </c>
      <c r="N1820" s="2"/>
      <c r="O1820" s="15">
        <v>0</v>
      </c>
      <c r="P1820" s="2"/>
      <c r="Q1820" s="15">
        <f t="shared" si="65"/>
        <v>4800</v>
      </c>
      <c r="T1820" s="13"/>
    </row>
    <row r="1821" spans="1:20" ht="11.85" customHeight="1" x14ac:dyDescent="0.2">
      <c r="A1821" s="3" t="s">
        <v>299</v>
      </c>
      <c r="C1821" s="2">
        <f>SUM(C1808:C1820)</f>
        <v>68530.5</v>
      </c>
      <c r="D1821" s="2"/>
      <c r="E1821" s="2">
        <f>SUM(E1808:E1820)</f>
        <v>71603.169999999984</v>
      </c>
      <c r="F1821" s="2"/>
      <c r="G1821" s="2">
        <f>SUM(G1808:G1820)</f>
        <v>81525.83</v>
      </c>
      <c r="H1821" s="2"/>
      <c r="I1821" s="2">
        <f>SUM(I1808:I1820)</f>
        <v>82300</v>
      </c>
      <c r="J1821" s="2"/>
      <c r="K1821" s="4">
        <f>SUM(K1808:K1820)</f>
        <v>82300</v>
      </c>
      <c r="L1821" s="2"/>
      <c r="M1821" s="4">
        <f>SUM(M1808:M1820)</f>
        <v>89600</v>
      </c>
      <c r="N1821" s="2"/>
      <c r="O1821" s="4">
        <f>SUM(O1808:O1820)</f>
        <v>0</v>
      </c>
      <c r="P1821" s="2"/>
      <c r="Q1821" s="4">
        <f>SUM(Q1808:Q1820)</f>
        <v>89600</v>
      </c>
      <c r="R1821" s="4"/>
    </row>
    <row r="1822" spans="1:20" ht="11.85" customHeight="1" x14ac:dyDescent="0.2">
      <c r="D1822" s="2"/>
      <c r="F1822" s="2"/>
      <c r="H1822" s="2"/>
      <c r="J1822" s="2"/>
      <c r="L1822" s="2"/>
      <c r="N1822" s="2"/>
      <c r="P1822" s="2"/>
    </row>
    <row r="1823" spans="1:20" ht="11.85" customHeight="1" x14ac:dyDescent="0.2">
      <c r="A1823" s="12" t="s">
        <v>300</v>
      </c>
      <c r="D1823" s="2"/>
      <c r="F1823" s="2"/>
      <c r="H1823" s="2"/>
      <c r="J1823" s="2"/>
      <c r="L1823" s="2"/>
      <c r="N1823" s="2"/>
      <c r="P1823" s="2"/>
    </row>
    <row r="1824" spans="1:20" ht="11.85" customHeight="1" x14ac:dyDescent="0.2">
      <c r="A1824" s="3" t="s">
        <v>933</v>
      </c>
      <c r="C1824" s="2">
        <v>64.3</v>
      </c>
      <c r="D1824" s="2"/>
      <c r="E1824" s="2">
        <v>752.8</v>
      </c>
      <c r="F1824" s="2"/>
      <c r="G1824" s="2">
        <v>200</v>
      </c>
      <c r="H1824" s="2"/>
      <c r="I1824" s="2">
        <v>2500</v>
      </c>
      <c r="J1824" s="2"/>
      <c r="K1824" s="2">
        <v>2500</v>
      </c>
      <c r="L1824" s="2"/>
      <c r="M1824" s="4">
        <v>2500</v>
      </c>
      <c r="N1824" s="2"/>
      <c r="O1824" s="4">
        <v>0</v>
      </c>
      <c r="P1824" s="2"/>
      <c r="Q1824" s="4">
        <f t="shared" ref="Q1824:Q1842" si="66">M1824+O1824</f>
        <v>2500</v>
      </c>
      <c r="R1824" s="16"/>
      <c r="T1824" s="13"/>
    </row>
    <row r="1825" spans="1:20" ht="11.85" customHeight="1" x14ac:dyDescent="0.2">
      <c r="A1825" s="3" t="s">
        <v>934</v>
      </c>
      <c r="C1825" s="2">
        <v>4650.8599999999997</v>
      </c>
      <c r="D1825" s="2"/>
      <c r="E1825" s="2">
        <v>5308.5</v>
      </c>
      <c r="F1825" s="2"/>
      <c r="G1825" s="2">
        <v>2341.9299999999998</v>
      </c>
      <c r="H1825" s="2"/>
      <c r="I1825" s="2">
        <v>5900</v>
      </c>
      <c r="J1825" s="2"/>
      <c r="K1825" s="2">
        <v>5900</v>
      </c>
      <c r="L1825" s="2"/>
      <c r="M1825" s="4">
        <v>5900</v>
      </c>
      <c r="N1825" s="2"/>
      <c r="O1825" s="4">
        <v>0</v>
      </c>
      <c r="P1825" s="2"/>
      <c r="Q1825" s="4">
        <f t="shared" si="66"/>
        <v>5900</v>
      </c>
      <c r="R1825" s="16"/>
      <c r="T1825" s="13"/>
    </row>
    <row r="1826" spans="1:20" ht="11.85" customHeight="1" x14ac:dyDescent="0.2">
      <c r="A1826" s="3" t="s">
        <v>935</v>
      </c>
      <c r="C1826" s="2">
        <v>1186.57</v>
      </c>
      <c r="D1826" s="2"/>
      <c r="E1826" s="2">
        <v>1133.06</v>
      </c>
      <c r="F1826" s="2"/>
      <c r="G1826" s="2">
        <v>1581.16</v>
      </c>
      <c r="H1826" s="2"/>
      <c r="I1826" s="2">
        <v>6000</v>
      </c>
      <c r="J1826" s="2"/>
      <c r="K1826" s="2">
        <v>6000</v>
      </c>
      <c r="L1826" s="2"/>
      <c r="M1826" s="4">
        <v>6000</v>
      </c>
      <c r="N1826" s="2"/>
      <c r="O1826" s="4">
        <v>0</v>
      </c>
      <c r="P1826" s="2"/>
      <c r="Q1826" s="4">
        <f t="shared" si="66"/>
        <v>6000</v>
      </c>
      <c r="R1826" s="16"/>
      <c r="T1826" s="13"/>
    </row>
    <row r="1827" spans="1:20" ht="11.85" customHeight="1" x14ac:dyDescent="0.2">
      <c r="A1827" s="3" t="s">
        <v>936</v>
      </c>
      <c r="C1827" s="2">
        <v>9533.4500000000007</v>
      </c>
      <c r="D1827" s="2"/>
      <c r="E1827" s="2">
        <v>6191</v>
      </c>
      <c r="F1827" s="2"/>
      <c r="G1827" s="2">
        <v>4855.51</v>
      </c>
      <c r="H1827" s="2"/>
      <c r="I1827" s="2">
        <v>9000</v>
      </c>
      <c r="J1827" s="2"/>
      <c r="K1827" s="2">
        <v>9000</v>
      </c>
      <c r="L1827" s="2"/>
      <c r="M1827" s="4">
        <v>12000</v>
      </c>
      <c r="N1827" s="2"/>
      <c r="O1827" s="4">
        <v>0</v>
      </c>
      <c r="P1827" s="2"/>
      <c r="Q1827" s="4">
        <f t="shared" si="66"/>
        <v>12000</v>
      </c>
      <c r="R1827" s="16"/>
      <c r="T1827" s="13"/>
    </row>
    <row r="1828" spans="1:20" ht="11.85" customHeight="1" x14ac:dyDescent="0.2">
      <c r="A1828" s="3" t="s">
        <v>937</v>
      </c>
      <c r="C1828" s="2">
        <v>23112.67</v>
      </c>
      <c r="D1828" s="2"/>
      <c r="E1828" s="2">
        <v>17157.560000000001</v>
      </c>
      <c r="F1828" s="2"/>
      <c r="G1828" s="2">
        <v>10063.950000000001</v>
      </c>
      <c r="H1828" s="2"/>
      <c r="I1828" s="2">
        <v>11000</v>
      </c>
      <c r="J1828" s="2"/>
      <c r="K1828" s="2">
        <v>11000</v>
      </c>
      <c r="L1828" s="2"/>
      <c r="M1828" s="4">
        <v>11000</v>
      </c>
      <c r="N1828" s="2"/>
      <c r="O1828" s="4">
        <v>0</v>
      </c>
      <c r="P1828" s="2"/>
      <c r="Q1828" s="4">
        <f t="shared" si="66"/>
        <v>11000</v>
      </c>
      <c r="R1828" s="16"/>
      <c r="T1828" s="13"/>
    </row>
    <row r="1829" spans="1:20" ht="11.85" customHeight="1" x14ac:dyDescent="0.2">
      <c r="A1829" s="3" t="s">
        <v>938</v>
      </c>
      <c r="C1829" s="2">
        <v>0</v>
      </c>
      <c r="D1829" s="2"/>
      <c r="E1829" s="2">
        <v>0</v>
      </c>
      <c r="F1829" s="2"/>
      <c r="G1829" s="2">
        <v>70</v>
      </c>
      <c r="H1829" s="2"/>
      <c r="I1829" s="2">
        <v>2500</v>
      </c>
      <c r="J1829" s="2"/>
      <c r="K1829" s="2">
        <v>2500</v>
      </c>
      <c r="L1829" s="2"/>
      <c r="M1829" s="4">
        <v>2500</v>
      </c>
      <c r="N1829" s="2"/>
      <c r="O1829" s="4">
        <v>0</v>
      </c>
      <c r="P1829" s="2"/>
      <c r="Q1829" s="4">
        <f t="shared" si="66"/>
        <v>2500</v>
      </c>
      <c r="R1829" s="16"/>
      <c r="T1829" s="13"/>
    </row>
    <row r="1830" spans="1:20" ht="11.85" customHeight="1" x14ac:dyDescent="0.2">
      <c r="A1830" s="3" t="s">
        <v>939</v>
      </c>
      <c r="C1830" s="2">
        <v>0</v>
      </c>
      <c r="D1830" s="2"/>
      <c r="E1830" s="2">
        <v>163.31</v>
      </c>
      <c r="F1830" s="2"/>
      <c r="G1830" s="2">
        <v>1015.15</v>
      </c>
      <c r="H1830" s="2"/>
      <c r="I1830" s="2">
        <v>4000</v>
      </c>
      <c r="J1830" s="2"/>
      <c r="K1830" s="2">
        <v>4000</v>
      </c>
      <c r="L1830" s="2"/>
      <c r="M1830" s="4">
        <v>4000</v>
      </c>
      <c r="N1830" s="2"/>
      <c r="O1830" s="4">
        <v>0</v>
      </c>
      <c r="P1830" s="2"/>
      <c r="Q1830" s="4">
        <f t="shared" si="66"/>
        <v>4000</v>
      </c>
      <c r="R1830" s="16"/>
      <c r="T1830" s="13"/>
    </row>
    <row r="1831" spans="1:20" ht="11.85" customHeight="1" x14ac:dyDescent="0.2">
      <c r="A1831" s="3" t="s">
        <v>940</v>
      </c>
      <c r="C1831" s="2">
        <v>625.95000000000005</v>
      </c>
      <c r="D1831" s="2"/>
      <c r="E1831" s="2">
        <v>28.29</v>
      </c>
      <c r="F1831" s="2"/>
      <c r="G1831" s="2">
        <v>14.44</v>
      </c>
      <c r="H1831" s="2"/>
      <c r="I1831" s="2">
        <v>1000</v>
      </c>
      <c r="J1831" s="2"/>
      <c r="K1831" s="2">
        <v>1000</v>
      </c>
      <c r="L1831" s="2"/>
      <c r="M1831" s="4">
        <v>1000</v>
      </c>
      <c r="N1831" s="2"/>
      <c r="O1831" s="4">
        <v>0</v>
      </c>
      <c r="P1831" s="2"/>
      <c r="Q1831" s="4">
        <f t="shared" si="66"/>
        <v>1000</v>
      </c>
      <c r="R1831" s="16"/>
      <c r="T1831" s="13"/>
    </row>
    <row r="1832" spans="1:20" ht="11.85" customHeight="1" x14ac:dyDescent="0.2">
      <c r="A1832" s="3" t="s">
        <v>941</v>
      </c>
      <c r="C1832" s="2">
        <v>0</v>
      </c>
      <c r="D1832" s="2"/>
      <c r="E1832" s="2">
        <v>1242.29</v>
      </c>
      <c r="F1832" s="2"/>
      <c r="G1832" s="2">
        <v>0</v>
      </c>
      <c r="H1832" s="2"/>
      <c r="I1832" s="2">
        <v>3500</v>
      </c>
      <c r="J1832" s="2"/>
      <c r="K1832" s="2">
        <v>3500</v>
      </c>
      <c r="L1832" s="2"/>
      <c r="M1832" s="4">
        <v>3500</v>
      </c>
      <c r="N1832" s="2"/>
      <c r="O1832" s="4">
        <v>0</v>
      </c>
      <c r="P1832" s="2"/>
      <c r="Q1832" s="4">
        <f t="shared" si="66"/>
        <v>3500</v>
      </c>
      <c r="R1832" s="16"/>
      <c r="T1832" s="13"/>
    </row>
    <row r="1833" spans="1:20" ht="11.85" customHeight="1" x14ac:dyDescent="0.2">
      <c r="A1833" s="3" t="s">
        <v>942</v>
      </c>
      <c r="C1833" s="2">
        <v>0</v>
      </c>
      <c r="D1833" s="2"/>
      <c r="E1833" s="2">
        <v>0</v>
      </c>
      <c r="F1833" s="2"/>
      <c r="G1833" s="2">
        <v>3038</v>
      </c>
      <c r="H1833" s="2"/>
      <c r="I1833" s="2">
        <v>0</v>
      </c>
      <c r="J1833" s="2"/>
      <c r="K1833" s="2">
        <v>0</v>
      </c>
      <c r="L1833" s="2"/>
      <c r="M1833" s="4">
        <v>0</v>
      </c>
      <c r="N1833" s="2"/>
      <c r="O1833" s="4">
        <v>0</v>
      </c>
      <c r="P1833" s="2"/>
      <c r="Q1833" s="4">
        <f t="shared" si="66"/>
        <v>0</v>
      </c>
      <c r="R1833" s="16"/>
      <c r="T1833" s="13"/>
    </row>
    <row r="1834" spans="1:20" ht="11.85" customHeight="1" x14ac:dyDescent="0.2">
      <c r="A1834" s="3" t="s">
        <v>943</v>
      </c>
      <c r="C1834" s="2">
        <v>2429.59</v>
      </c>
      <c r="D1834" s="2"/>
      <c r="E1834" s="2">
        <v>1743.03</v>
      </c>
      <c r="F1834" s="2"/>
      <c r="G1834" s="2">
        <v>1933.15</v>
      </c>
      <c r="H1834" s="2"/>
      <c r="I1834" s="2">
        <v>3000</v>
      </c>
      <c r="J1834" s="2"/>
      <c r="K1834" s="2">
        <v>3000</v>
      </c>
      <c r="L1834" s="2"/>
      <c r="M1834" s="4">
        <v>3000</v>
      </c>
      <c r="N1834" s="2"/>
      <c r="O1834" s="4">
        <v>0</v>
      </c>
      <c r="P1834" s="2"/>
      <c r="Q1834" s="4">
        <f t="shared" si="66"/>
        <v>3000</v>
      </c>
      <c r="R1834" s="16"/>
      <c r="T1834" s="13"/>
    </row>
    <row r="1835" spans="1:20" ht="11.85" customHeight="1" x14ac:dyDescent="0.2">
      <c r="A1835" s="3" t="s">
        <v>944</v>
      </c>
      <c r="C1835" s="2">
        <v>2949.41</v>
      </c>
      <c r="D1835" s="2"/>
      <c r="E1835" s="2">
        <v>1597.99</v>
      </c>
      <c r="F1835" s="2"/>
      <c r="G1835" s="2">
        <v>1037.29</v>
      </c>
      <c r="H1835" s="2"/>
      <c r="I1835" s="2">
        <v>2500</v>
      </c>
      <c r="J1835" s="2"/>
      <c r="K1835" s="2">
        <v>2500</v>
      </c>
      <c r="L1835" s="2"/>
      <c r="M1835" s="4">
        <v>2500</v>
      </c>
      <c r="N1835" s="2"/>
      <c r="O1835" s="4">
        <v>0</v>
      </c>
      <c r="P1835" s="2"/>
      <c r="Q1835" s="4">
        <f t="shared" si="66"/>
        <v>2500</v>
      </c>
      <c r="R1835" s="16"/>
      <c r="T1835" s="13"/>
    </row>
    <row r="1836" spans="1:20" ht="11.85" hidden="1" customHeight="1" x14ac:dyDescent="0.2">
      <c r="A1836" s="3" t="s">
        <v>945</v>
      </c>
      <c r="C1836" s="2">
        <v>0</v>
      </c>
      <c r="D1836" s="2"/>
      <c r="E1836" s="2">
        <v>0</v>
      </c>
      <c r="F1836" s="2"/>
      <c r="G1836" s="2">
        <v>0</v>
      </c>
      <c r="H1836" s="2"/>
      <c r="I1836" s="2">
        <v>0</v>
      </c>
      <c r="J1836" s="2"/>
      <c r="K1836" s="2">
        <v>0</v>
      </c>
      <c r="L1836" s="2"/>
      <c r="M1836" s="4">
        <v>0</v>
      </c>
      <c r="N1836" s="2"/>
      <c r="O1836" s="4">
        <v>0</v>
      </c>
      <c r="P1836" s="2"/>
      <c r="Q1836" s="4">
        <f t="shared" si="66"/>
        <v>0</v>
      </c>
      <c r="R1836" s="16"/>
      <c r="T1836" s="13"/>
    </row>
    <row r="1837" spans="1:20" ht="11.85" customHeight="1" x14ac:dyDescent="0.2">
      <c r="A1837" s="3" t="s">
        <v>946</v>
      </c>
      <c r="C1837" s="2">
        <v>5309.8</v>
      </c>
      <c r="D1837" s="2"/>
      <c r="E1837" s="2">
        <v>5071.51</v>
      </c>
      <c r="F1837" s="2"/>
      <c r="G1837" s="2">
        <v>2970.4</v>
      </c>
      <c r="H1837" s="2"/>
      <c r="I1837" s="2">
        <v>5500</v>
      </c>
      <c r="J1837" s="2"/>
      <c r="K1837" s="2">
        <v>5500</v>
      </c>
      <c r="L1837" s="2"/>
      <c r="M1837" s="4">
        <v>5500</v>
      </c>
      <c r="N1837" s="2"/>
      <c r="O1837" s="4">
        <v>0</v>
      </c>
      <c r="P1837" s="2"/>
      <c r="Q1837" s="4">
        <f t="shared" si="66"/>
        <v>5500</v>
      </c>
      <c r="R1837" s="16"/>
      <c r="T1837" s="13"/>
    </row>
    <row r="1838" spans="1:20" ht="11.85" customHeight="1" x14ac:dyDescent="0.2">
      <c r="A1838" s="3" t="s">
        <v>947</v>
      </c>
      <c r="C1838" s="2">
        <v>33304.379999999997</v>
      </c>
      <c r="D1838" s="2"/>
      <c r="E1838" s="2">
        <v>34929.72</v>
      </c>
      <c r="F1838" s="2"/>
      <c r="G1838" s="2">
        <v>38811.379999999997</v>
      </c>
      <c r="H1838" s="2"/>
      <c r="I1838" s="2">
        <v>40000</v>
      </c>
      <c r="J1838" s="2"/>
      <c r="K1838" s="2">
        <v>40000</v>
      </c>
      <c r="L1838" s="2"/>
      <c r="M1838" s="4">
        <v>40000</v>
      </c>
      <c r="N1838" s="2"/>
      <c r="O1838" s="4">
        <v>0</v>
      </c>
      <c r="P1838" s="2"/>
      <c r="Q1838" s="4">
        <f t="shared" si="66"/>
        <v>40000</v>
      </c>
      <c r="R1838" s="16"/>
      <c r="T1838" s="13"/>
    </row>
    <row r="1839" spans="1:20" ht="11.85" hidden="1" customHeight="1" x14ac:dyDescent="0.2">
      <c r="A1839" s="3" t="s">
        <v>948</v>
      </c>
      <c r="C1839" s="2">
        <v>0</v>
      </c>
      <c r="D1839" s="2"/>
      <c r="E1839" s="2">
        <v>0</v>
      </c>
      <c r="F1839" s="2"/>
      <c r="G1839" s="2">
        <v>0</v>
      </c>
      <c r="H1839" s="2"/>
      <c r="I1839" s="2">
        <v>0</v>
      </c>
      <c r="J1839" s="2"/>
      <c r="K1839" s="2">
        <v>0</v>
      </c>
      <c r="L1839" s="2"/>
      <c r="M1839" s="4">
        <v>0</v>
      </c>
      <c r="N1839" s="2"/>
      <c r="O1839" s="4">
        <v>0</v>
      </c>
      <c r="P1839" s="2"/>
      <c r="Q1839" s="4">
        <f t="shared" si="66"/>
        <v>0</v>
      </c>
      <c r="R1839" s="16"/>
      <c r="T1839" s="13"/>
    </row>
    <row r="1840" spans="1:20" ht="11.85" customHeight="1" x14ac:dyDescent="0.2">
      <c r="A1840" s="3" t="s">
        <v>949</v>
      </c>
      <c r="C1840" s="2">
        <v>0</v>
      </c>
      <c r="D1840" s="2"/>
      <c r="E1840" s="2">
        <v>39896.699999999997</v>
      </c>
      <c r="F1840" s="2"/>
      <c r="G1840" s="2">
        <v>0</v>
      </c>
      <c r="H1840" s="2"/>
      <c r="I1840" s="2">
        <v>0</v>
      </c>
      <c r="J1840" s="2"/>
      <c r="K1840" s="2">
        <v>0</v>
      </c>
      <c r="L1840" s="2"/>
      <c r="M1840" s="4">
        <v>0</v>
      </c>
      <c r="N1840" s="2"/>
      <c r="O1840" s="4">
        <v>0</v>
      </c>
      <c r="P1840" s="2"/>
      <c r="Q1840" s="4">
        <f t="shared" si="66"/>
        <v>0</v>
      </c>
      <c r="R1840" s="16"/>
      <c r="T1840" s="13"/>
    </row>
    <row r="1841" spans="1:21" ht="11.85" customHeight="1" x14ac:dyDescent="0.2">
      <c r="A1841" s="3" t="s">
        <v>950</v>
      </c>
      <c r="C1841" s="2">
        <v>6135.93</v>
      </c>
      <c r="D1841" s="2"/>
      <c r="E1841" s="2">
        <v>9512.76</v>
      </c>
      <c r="F1841" s="2"/>
      <c r="G1841" s="2">
        <v>6469.81</v>
      </c>
      <c r="H1841" s="2"/>
      <c r="I1841" s="2">
        <v>8400</v>
      </c>
      <c r="J1841" s="2"/>
      <c r="K1841" s="2">
        <v>8400</v>
      </c>
      <c r="L1841" s="2"/>
      <c r="M1841" s="4">
        <v>8000</v>
      </c>
      <c r="N1841" s="2"/>
      <c r="O1841" s="4">
        <v>0</v>
      </c>
      <c r="P1841" s="2"/>
      <c r="Q1841" s="4">
        <f t="shared" si="66"/>
        <v>8000</v>
      </c>
      <c r="R1841" s="16"/>
      <c r="T1841" s="13"/>
    </row>
    <row r="1842" spans="1:21" ht="11.85" customHeight="1" x14ac:dyDescent="0.2">
      <c r="A1842" s="3" t="s">
        <v>951</v>
      </c>
      <c r="C1842" s="14">
        <v>54317.760000000002</v>
      </c>
      <c r="D1842" s="2"/>
      <c r="E1842" s="14">
        <v>106334.22</v>
      </c>
      <c r="F1842" s="2"/>
      <c r="G1842" s="14">
        <v>80978.600000000006</v>
      </c>
      <c r="H1842" s="2"/>
      <c r="I1842" s="14">
        <v>96000</v>
      </c>
      <c r="J1842" s="2"/>
      <c r="K1842" s="14">
        <v>96000</v>
      </c>
      <c r="L1842" s="2"/>
      <c r="M1842" s="15">
        <v>115000</v>
      </c>
      <c r="N1842" s="2"/>
      <c r="O1842" s="15">
        <v>0</v>
      </c>
      <c r="P1842" s="2"/>
      <c r="Q1842" s="15">
        <f t="shared" si="66"/>
        <v>115000</v>
      </c>
      <c r="R1842" s="16"/>
      <c r="T1842" s="13"/>
    </row>
    <row r="1843" spans="1:21" ht="11.85" customHeight="1" x14ac:dyDescent="0.2">
      <c r="A1843" s="3" t="s">
        <v>322</v>
      </c>
      <c r="C1843" s="2">
        <f>SUM(C1824:C1828)+SUM(C1829:C1842)</f>
        <v>143620.67000000001</v>
      </c>
      <c r="D1843" s="2"/>
      <c r="E1843" s="2">
        <f>SUM(E1824:E1828)+SUM(E1829:E1842)</f>
        <v>231062.74000000002</v>
      </c>
      <c r="F1843" s="2"/>
      <c r="G1843" s="2">
        <f>SUM(G1824:G1828)+SUM(G1829:G1842)</f>
        <v>155380.77000000002</v>
      </c>
      <c r="H1843" s="2"/>
      <c r="I1843" s="2">
        <f>SUM(I1824:I1828)+SUM(I1829:I1842)</f>
        <v>200800</v>
      </c>
      <c r="J1843" s="2"/>
      <c r="K1843" s="4">
        <f>SUM(K1824:K1828)+SUM(K1829:K1842)</f>
        <v>200800</v>
      </c>
      <c r="L1843" s="2"/>
      <c r="M1843" s="4">
        <f>SUM(M1824:M1828)+SUM(M1829:M1842)</f>
        <v>222400</v>
      </c>
      <c r="N1843" s="2"/>
      <c r="O1843" s="4">
        <f>SUM(O1824:O1828)+SUM(O1829:O1842)</f>
        <v>0</v>
      </c>
      <c r="P1843" s="2"/>
      <c r="Q1843" s="4">
        <f>SUM(Q1824:Q1828)+SUM(Q1829:Q1842)</f>
        <v>222400</v>
      </c>
      <c r="R1843" s="16"/>
      <c r="U1843" s="2"/>
    </row>
    <row r="1844" spans="1:21" ht="11.85" customHeight="1" x14ac:dyDescent="0.2">
      <c r="D1844" s="2"/>
      <c r="F1844" s="2"/>
      <c r="H1844" s="2"/>
      <c r="J1844" s="2"/>
      <c r="L1844" s="2"/>
      <c r="N1844" s="2"/>
      <c r="P1844" s="2"/>
      <c r="R1844" s="16"/>
    </row>
    <row r="1845" spans="1:21" ht="11.85" customHeight="1" x14ac:dyDescent="0.2">
      <c r="D1845" s="2"/>
      <c r="F1845" s="2"/>
      <c r="H1845" s="2"/>
      <c r="J1845" s="2"/>
      <c r="L1845" s="2"/>
      <c r="N1845" s="2"/>
      <c r="P1845" s="2"/>
    </row>
    <row r="1846" spans="1:21" ht="11.85" customHeight="1" x14ac:dyDescent="0.2">
      <c r="D1846" s="2"/>
      <c r="F1846" s="2"/>
      <c r="H1846" s="2"/>
      <c r="J1846" s="2"/>
      <c r="L1846" s="2"/>
      <c r="N1846" s="2"/>
      <c r="P1846" s="2"/>
    </row>
    <row r="1847" spans="1:21" ht="11.85" customHeight="1" x14ac:dyDescent="0.2">
      <c r="D1847" s="2"/>
      <c r="F1847" s="2"/>
      <c r="H1847" s="2"/>
      <c r="J1847" s="2"/>
      <c r="L1847" s="2"/>
      <c r="N1847" s="2"/>
      <c r="P1847" s="2"/>
    </row>
    <row r="1848" spans="1:21" ht="11.85" customHeight="1" x14ac:dyDescent="0.2">
      <c r="A1848" s="1"/>
      <c r="B1848" s="1"/>
      <c r="E1848" s="2" t="str">
        <f>$E$1</f>
        <v>CITY OF BRADY</v>
      </c>
    </row>
    <row r="1849" spans="1:21" ht="11.85" customHeight="1" x14ac:dyDescent="0.2">
      <c r="E1849" s="2" t="str">
        <f>$E$2</f>
        <v>BUDGET REPORT</v>
      </c>
    </row>
    <row r="1850" spans="1:21" ht="11.85" customHeight="1" x14ac:dyDescent="0.2">
      <c r="E1850" s="2" t="str">
        <f>$E$3</f>
        <v>FISCAL YEAR 2022 - 2023</v>
      </c>
    </row>
    <row r="1851" spans="1:21" ht="11.85" customHeight="1" x14ac:dyDescent="0.2">
      <c r="A1851" s="3" t="s">
        <v>3</v>
      </c>
    </row>
    <row r="1852" spans="1:21" ht="11.85" customHeight="1" x14ac:dyDescent="0.2">
      <c r="A1852" s="3" t="s">
        <v>909</v>
      </c>
    </row>
    <row r="1853" spans="1:21" ht="11.85" customHeight="1" x14ac:dyDescent="0.2">
      <c r="I1853" s="49" t="str">
        <f>$I$6</f>
        <v>(----- 2021-2022 ------)</v>
      </c>
      <c r="J1853" s="49"/>
      <c r="K1853" s="49"/>
      <c r="L1853" s="6"/>
      <c r="M1853" s="49" t="str">
        <f>$M$6</f>
        <v>2022-2023</v>
      </c>
      <c r="N1853" s="49"/>
      <c r="O1853" s="49"/>
      <c r="P1853" s="49"/>
      <c r="Q1853" s="49"/>
    </row>
    <row r="1854" spans="1:21" ht="11.85" customHeight="1" x14ac:dyDescent="0.2">
      <c r="C1854" s="7" t="str">
        <f>$C$7</f>
        <v>2018-2019</v>
      </c>
      <c r="D1854" s="6"/>
      <c r="E1854" s="7" t="str">
        <f>$E$7</f>
        <v>2019-2020</v>
      </c>
      <c r="F1854" s="6"/>
      <c r="G1854" s="7" t="str">
        <f>$G$7</f>
        <v>2020-2021</v>
      </c>
      <c r="H1854" s="6"/>
      <c r="I1854" s="7" t="s">
        <v>9</v>
      </c>
      <c r="J1854" s="6"/>
      <c r="K1854" s="8" t="str">
        <f>+$K$7</f>
        <v>PROJECTED</v>
      </c>
      <c r="L1854" s="6"/>
      <c r="M1854" s="8" t="str">
        <f>$M$7</f>
        <v>2022-2023</v>
      </c>
      <c r="N1854" s="6"/>
      <c r="O1854" s="8" t="str">
        <f>$O$7</f>
        <v>2022-2023</v>
      </c>
      <c r="P1854" s="6"/>
      <c r="Q1854" s="8" t="str">
        <f>$Q$7</f>
        <v xml:space="preserve">APPROVED </v>
      </c>
    </row>
    <row r="1855" spans="1:21" ht="11.85" customHeight="1" x14ac:dyDescent="0.2">
      <c r="A1855" s="9" t="s">
        <v>268</v>
      </c>
      <c r="C1855" s="10" t="s">
        <v>12</v>
      </c>
      <c r="D1855" s="6"/>
      <c r="E1855" s="10" t="s">
        <v>12</v>
      </c>
      <c r="F1855" s="6"/>
      <c r="G1855" s="10" t="s">
        <v>12</v>
      </c>
      <c r="H1855" s="6"/>
      <c r="I1855" s="10" t="s">
        <v>13</v>
      </c>
      <c r="J1855" s="6"/>
      <c r="K1855" s="11" t="s">
        <v>13</v>
      </c>
      <c r="L1855" s="6"/>
      <c r="M1855" s="11" t="str">
        <f>$M$8</f>
        <v>BASE</v>
      </c>
      <c r="N1855" s="6"/>
      <c r="O1855" s="11" t="str">
        <f>$O$8</f>
        <v>SUPPLEMENTAL</v>
      </c>
      <c r="P1855" s="6"/>
      <c r="Q1855" s="11" t="str">
        <f>$Q$8</f>
        <v>BUDGET</v>
      </c>
    </row>
    <row r="1856" spans="1:21" ht="11.85" customHeight="1" x14ac:dyDescent="0.2">
      <c r="D1856" s="2"/>
      <c r="F1856" s="2"/>
      <c r="H1856" s="2"/>
      <c r="J1856" s="2"/>
      <c r="L1856" s="2"/>
      <c r="N1856" s="2"/>
      <c r="P1856" s="2"/>
    </row>
    <row r="1857" spans="1:21" ht="11.85" customHeight="1" x14ac:dyDescent="0.2">
      <c r="A1857" s="3" t="s">
        <v>952</v>
      </c>
      <c r="C1857" s="2">
        <v>0</v>
      </c>
      <c r="D1857" s="2"/>
      <c r="E1857" s="2">
        <v>0</v>
      </c>
      <c r="F1857" s="2"/>
      <c r="G1857" s="2">
        <v>0</v>
      </c>
      <c r="H1857" s="2"/>
      <c r="I1857" s="2">
        <v>0</v>
      </c>
      <c r="J1857" s="2"/>
      <c r="K1857" s="4">
        <v>0</v>
      </c>
      <c r="L1857" s="2"/>
      <c r="M1857" s="4">
        <v>0</v>
      </c>
      <c r="N1857" s="2"/>
      <c r="O1857" s="4">
        <v>0</v>
      </c>
      <c r="P1857" s="2"/>
      <c r="Q1857" s="4">
        <f>M1857+O1857</f>
        <v>0</v>
      </c>
      <c r="T1857" s="13"/>
    </row>
    <row r="1858" spans="1:21" ht="11.85" customHeight="1" x14ac:dyDescent="0.2">
      <c r="A1858" s="3" t="s">
        <v>953</v>
      </c>
      <c r="C1858" s="14">
        <v>0</v>
      </c>
      <c r="D1858" s="2"/>
      <c r="E1858" s="14">
        <v>355108.84</v>
      </c>
      <c r="F1858" s="2"/>
      <c r="G1858" s="14">
        <v>0</v>
      </c>
      <c r="H1858" s="2"/>
      <c r="I1858" s="14">
        <v>261000</v>
      </c>
      <c r="J1858" s="2"/>
      <c r="K1858" s="15">
        <v>261000</v>
      </c>
      <c r="L1858" s="2"/>
      <c r="M1858" s="15">
        <v>0</v>
      </c>
      <c r="N1858" s="2"/>
      <c r="O1858" s="15">
        <v>0</v>
      </c>
      <c r="P1858" s="2"/>
      <c r="Q1858" s="15">
        <f>M1858+O1858</f>
        <v>0</v>
      </c>
      <c r="T1858" s="13"/>
    </row>
    <row r="1859" spans="1:21" ht="11.85" customHeight="1" x14ac:dyDescent="0.2">
      <c r="A1859" s="3" t="s">
        <v>325</v>
      </c>
      <c r="C1859" s="2">
        <f>SUM(C1857:C1858)</f>
        <v>0</v>
      </c>
      <c r="D1859" s="2"/>
      <c r="E1859" s="2">
        <f>SUM(E1857:E1858)</f>
        <v>355108.84</v>
      </c>
      <c r="F1859" s="2"/>
      <c r="G1859" s="2">
        <f>SUM(G1857:G1858)</f>
        <v>0</v>
      </c>
      <c r="H1859" s="2"/>
      <c r="I1859" s="2">
        <f>SUM(I1857:I1858)</f>
        <v>261000</v>
      </c>
      <c r="J1859" s="2"/>
      <c r="K1859" s="4">
        <f>SUM(K1857:K1858)</f>
        <v>261000</v>
      </c>
      <c r="L1859" s="2"/>
      <c r="M1859" s="4">
        <f>SUM(M1857:M1858)</f>
        <v>0</v>
      </c>
      <c r="N1859" s="2"/>
      <c r="O1859" s="4">
        <f>SUM(O1857:O1858)</f>
        <v>0</v>
      </c>
      <c r="P1859" s="2"/>
      <c r="Q1859" s="4">
        <f>SUM(Q1857:Q1858)</f>
        <v>0</v>
      </c>
    </row>
    <row r="1860" spans="1:21" ht="11.85" customHeight="1" x14ac:dyDescent="0.2">
      <c r="D1860" s="2"/>
      <c r="F1860" s="2"/>
      <c r="H1860" s="2"/>
      <c r="J1860" s="2"/>
      <c r="L1860" s="2"/>
      <c r="N1860" s="2"/>
      <c r="P1860" s="2"/>
    </row>
    <row r="1861" spans="1:21" ht="11.85" customHeight="1" x14ac:dyDescent="0.2">
      <c r="A1861" s="3" t="s">
        <v>954</v>
      </c>
      <c r="C1861" s="2">
        <f>C1805+C1821+C1843+C1859</f>
        <v>1467789.4</v>
      </c>
      <c r="D1861" s="2"/>
      <c r="E1861" s="2">
        <f>E1805+E1821+E1843+E1859</f>
        <v>1989633.4599999997</v>
      </c>
      <c r="F1861" s="2"/>
      <c r="G1861" s="2">
        <f>G1805+G1821+G1843+G1859</f>
        <v>1666082.3600000003</v>
      </c>
      <c r="H1861" s="2"/>
      <c r="I1861" s="2">
        <f>I1805+I1821+I1843+I1859</f>
        <v>1972194</v>
      </c>
      <c r="J1861" s="2"/>
      <c r="K1861" s="4">
        <f>K1805+K1821+K1843+K1859</f>
        <v>1995194</v>
      </c>
      <c r="L1861" s="2"/>
      <c r="M1861" s="4">
        <f>M1805+M1821+M1843+M1859</f>
        <v>1848644</v>
      </c>
      <c r="N1861" s="2"/>
      <c r="O1861" s="4">
        <f>O1805+O1821+O1843+O1859</f>
        <v>95100</v>
      </c>
      <c r="P1861" s="2"/>
      <c r="Q1861" s="4">
        <f>Q1805+Q1821+Q1843+Q1859</f>
        <v>1943744</v>
      </c>
      <c r="R1861" s="2"/>
      <c r="T1861" s="13"/>
      <c r="U1861" s="2"/>
    </row>
    <row r="1862" spans="1:21" ht="11.85" customHeight="1" x14ac:dyDescent="0.2"/>
    <row r="1863" spans="1:21" ht="11.85" customHeight="1" x14ac:dyDescent="0.2"/>
    <row r="1864" spans="1:21" ht="11.85" customHeight="1" x14ac:dyDescent="0.2"/>
    <row r="1865" spans="1:21" ht="11.85" customHeight="1" x14ac:dyDescent="0.2"/>
    <row r="1866" spans="1:21" ht="11.85" customHeight="1" x14ac:dyDescent="0.2"/>
    <row r="1867" spans="1:21" ht="11.85" customHeight="1" x14ac:dyDescent="0.2"/>
    <row r="1868" spans="1:21" ht="11.85" customHeight="1" x14ac:dyDescent="0.2"/>
    <row r="1869" spans="1:21" ht="11.85" customHeight="1" x14ac:dyDescent="0.2"/>
    <row r="1870" spans="1:21" ht="11.85" customHeight="1" x14ac:dyDescent="0.2"/>
    <row r="1871" spans="1:21" ht="11.85" customHeight="1" x14ac:dyDescent="0.2"/>
    <row r="1872" spans="1:21" ht="11.85" customHeight="1" x14ac:dyDescent="0.2"/>
    <row r="1873" ht="11.85" customHeight="1" x14ac:dyDescent="0.2"/>
    <row r="1874" ht="11.85" customHeight="1" x14ac:dyDescent="0.2"/>
    <row r="1875" ht="11.85" customHeight="1" x14ac:dyDescent="0.2"/>
    <row r="1876" ht="11.85" customHeight="1" x14ac:dyDescent="0.2"/>
    <row r="1877" ht="11.85" customHeight="1" x14ac:dyDescent="0.2"/>
    <row r="1878" ht="11.85" customHeight="1" x14ac:dyDescent="0.2"/>
    <row r="1879" ht="11.85" customHeight="1" x14ac:dyDescent="0.2"/>
    <row r="1880" ht="11.85" customHeight="1" x14ac:dyDescent="0.2"/>
    <row r="1881" ht="11.85" customHeight="1" x14ac:dyDescent="0.2"/>
    <row r="1882" ht="11.85" customHeight="1" x14ac:dyDescent="0.2"/>
    <row r="1883" ht="11.85" customHeight="1" x14ac:dyDescent="0.2"/>
    <row r="1884" ht="11.85" customHeight="1" x14ac:dyDescent="0.2"/>
    <row r="1885" ht="11.85" customHeight="1" x14ac:dyDescent="0.2"/>
    <row r="1886" ht="11.85" customHeight="1" x14ac:dyDescent="0.2"/>
    <row r="1887" ht="11.85" customHeight="1" x14ac:dyDescent="0.2"/>
    <row r="1888" ht="11.85" customHeight="1" x14ac:dyDescent="0.2"/>
    <row r="1889" ht="11.85" customHeight="1" x14ac:dyDescent="0.2"/>
    <row r="1890" ht="11.85" customHeight="1" x14ac:dyDescent="0.2"/>
    <row r="1891" ht="11.85" customHeight="1" x14ac:dyDescent="0.2"/>
    <row r="1892" ht="11.85" customHeight="1" x14ac:dyDescent="0.2"/>
    <row r="1893" ht="11.85" customHeight="1" x14ac:dyDescent="0.2"/>
    <row r="1894" ht="11.85" customHeight="1" x14ac:dyDescent="0.2"/>
    <row r="1895" ht="11.85" customHeight="1" x14ac:dyDescent="0.2"/>
    <row r="1896" ht="11.85" customHeight="1" x14ac:dyDescent="0.2"/>
    <row r="1897" ht="11.85" customHeight="1" x14ac:dyDescent="0.2"/>
    <row r="1898" ht="11.85" customHeight="1" x14ac:dyDescent="0.2"/>
    <row r="1899" ht="11.85" customHeight="1" x14ac:dyDescent="0.2"/>
    <row r="1900" ht="11.85" customHeight="1" x14ac:dyDescent="0.2"/>
    <row r="1901" ht="11.85" customHeight="1" x14ac:dyDescent="0.2"/>
    <row r="1902" ht="11.85" customHeight="1" x14ac:dyDescent="0.2"/>
    <row r="1903" ht="11.85" customHeight="1" x14ac:dyDescent="0.2"/>
    <row r="1904" ht="11.85" customHeight="1" x14ac:dyDescent="0.2"/>
    <row r="1905" spans="1:17" ht="11.85" customHeight="1" x14ac:dyDescent="0.2"/>
    <row r="1906" spans="1:17" ht="11.85" customHeight="1" x14ac:dyDescent="0.2"/>
    <row r="1907" spans="1:17" ht="11.85" customHeight="1" x14ac:dyDescent="0.2"/>
    <row r="1908" spans="1:17" ht="11.85" customHeight="1" x14ac:dyDescent="0.2"/>
    <row r="1909" spans="1:17" ht="11.85" customHeight="1" x14ac:dyDescent="0.2"/>
    <row r="1910" spans="1:17" ht="11.85" customHeight="1" x14ac:dyDescent="0.2"/>
    <row r="1911" spans="1:17" ht="11.85" customHeight="1" x14ac:dyDescent="0.2">
      <c r="A1911" s="1"/>
      <c r="B1911" s="1"/>
      <c r="E1911" s="2" t="str">
        <f>$E$1</f>
        <v>CITY OF BRADY</v>
      </c>
    </row>
    <row r="1912" spans="1:17" ht="11.85" customHeight="1" x14ac:dyDescent="0.2">
      <c r="E1912" s="2" t="str">
        <f>$E$2</f>
        <v>BUDGET REPORT</v>
      </c>
    </row>
    <row r="1913" spans="1:17" ht="11.85" customHeight="1" x14ac:dyDescent="0.2">
      <c r="E1913" s="2" t="str">
        <f>$E$3</f>
        <v>FISCAL YEAR 2022 - 2023</v>
      </c>
    </row>
    <row r="1914" spans="1:17" ht="11.85" customHeight="1" x14ac:dyDescent="0.2">
      <c r="A1914" s="3" t="s">
        <v>3</v>
      </c>
    </row>
    <row r="1915" spans="1:17" ht="11.85" customHeight="1" x14ac:dyDescent="0.2">
      <c r="A1915" s="3" t="s">
        <v>955</v>
      </c>
    </row>
    <row r="1916" spans="1:17" ht="11.85" customHeight="1" x14ac:dyDescent="0.2">
      <c r="I1916" s="49" t="str">
        <f>$I$6</f>
        <v>(----- 2021-2022 ------)</v>
      </c>
      <c r="J1916" s="49"/>
      <c r="K1916" s="49"/>
      <c r="L1916" s="6"/>
      <c r="M1916" s="49" t="str">
        <f>$M$6</f>
        <v>2022-2023</v>
      </c>
      <c r="N1916" s="49"/>
      <c r="O1916" s="49"/>
      <c r="P1916" s="49"/>
      <c r="Q1916" s="49"/>
    </row>
    <row r="1917" spans="1:17" ht="11.85" customHeight="1" x14ac:dyDescent="0.2">
      <c r="C1917" s="7" t="str">
        <f>$C$7</f>
        <v>2018-2019</v>
      </c>
      <c r="D1917" s="6"/>
      <c r="E1917" s="7" t="str">
        <f>$E$7</f>
        <v>2019-2020</v>
      </c>
      <c r="F1917" s="6"/>
      <c r="G1917" s="7" t="str">
        <f>$G$7</f>
        <v>2020-2021</v>
      </c>
      <c r="H1917" s="6"/>
      <c r="I1917" s="7" t="s">
        <v>9</v>
      </c>
      <c r="J1917" s="6"/>
      <c r="K1917" s="8" t="str">
        <f>+$K$7</f>
        <v>PROJECTED</v>
      </c>
      <c r="L1917" s="6"/>
      <c r="M1917" s="8" t="str">
        <f>$M$7</f>
        <v>2022-2023</v>
      </c>
      <c r="N1917" s="6"/>
      <c r="O1917" s="8" t="str">
        <f>$O$7</f>
        <v>2022-2023</v>
      </c>
      <c r="P1917" s="6"/>
      <c r="Q1917" s="8" t="str">
        <f>$Q$7</f>
        <v xml:space="preserve">APPROVED </v>
      </c>
    </row>
    <row r="1918" spans="1:17" ht="11.85" customHeight="1" x14ac:dyDescent="0.2">
      <c r="A1918" s="9" t="s">
        <v>268</v>
      </c>
      <c r="C1918" s="10" t="s">
        <v>12</v>
      </c>
      <c r="D1918" s="6"/>
      <c r="E1918" s="10" t="s">
        <v>12</v>
      </c>
      <c r="F1918" s="6"/>
      <c r="G1918" s="10" t="s">
        <v>12</v>
      </c>
      <c r="H1918" s="6"/>
      <c r="I1918" s="10" t="s">
        <v>13</v>
      </c>
      <c r="J1918" s="6"/>
      <c r="K1918" s="11" t="s">
        <v>13</v>
      </c>
      <c r="L1918" s="6"/>
      <c r="M1918" s="11" t="str">
        <f>$M$8</f>
        <v>BASE</v>
      </c>
      <c r="N1918" s="6"/>
      <c r="O1918" s="11" t="str">
        <f>$O$8</f>
        <v>SUPPLEMENTAL</v>
      </c>
      <c r="P1918" s="6"/>
      <c r="Q1918" s="11" t="str">
        <f>$Q$8</f>
        <v>BUDGET</v>
      </c>
    </row>
    <row r="1919" spans="1:17" ht="11.85" customHeight="1" x14ac:dyDescent="0.2"/>
    <row r="1920" spans="1:17" ht="11.85" customHeight="1" x14ac:dyDescent="0.2">
      <c r="A1920" s="12" t="s">
        <v>269</v>
      </c>
    </row>
    <row r="1921" spans="1:21" ht="11.85" customHeight="1" x14ac:dyDescent="0.2">
      <c r="A1921" s="3" t="s">
        <v>956</v>
      </c>
      <c r="C1921" s="2">
        <v>58327.32</v>
      </c>
      <c r="D1921" s="2"/>
      <c r="E1921" s="2">
        <v>62889.84</v>
      </c>
      <c r="F1921" s="2"/>
      <c r="G1921" s="2">
        <v>71475.460000000006</v>
      </c>
      <c r="H1921" s="2"/>
      <c r="I1921" s="2">
        <v>71268</v>
      </c>
      <c r="J1921" s="2"/>
      <c r="K1921" s="2">
        <v>71268</v>
      </c>
      <c r="L1921" s="2"/>
      <c r="M1921" s="4">
        <v>72789</v>
      </c>
      <c r="N1921" s="2"/>
      <c r="O1921" s="4">
        <v>14000</v>
      </c>
      <c r="P1921" s="2"/>
      <c r="Q1921" s="4">
        <f t="shared" ref="Q1921:Q1929" si="67">M1921+O1921</f>
        <v>86789</v>
      </c>
      <c r="T1921" s="13"/>
    </row>
    <row r="1922" spans="1:21" ht="11.85" customHeight="1" x14ac:dyDescent="0.2">
      <c r="A1922" s="3" t="s">
        <v>957</v>
      </c>
      <c r="C1922" s="2">
        <v>1890.6</v>
      </c>
      <c r="D1922" s="2"/>
      <c r="E1922" s="2">
        <v>1765.24</v>
      </c>
      <c r="F1922" s="2"/>
      <c r="G1922" s="2">
        <v>1211.9000000000001</v>
      </c>
      <c r="H1922" s="2"/>
      <c r="I1922" s="2">
        <v>2000</v>
      </c>
      <c r="J1922" s="2"/>
      <c r="K1922" s="2">
        <v>2000</v>
      </c>
      <c r="L1922" s="2"/>
      <c r="M1922" s="4">
        <v>2000</v>
      </c>
      <c r="N1922" s="2"/>
      <c r="O1922" s="4">
        <v>0</v>
      </c>
      <c r="P1922" s="2"/>
      <c r="Q1922" s="4">
        <f t="shared" si="67"/>
        <v>2000</v>
      </c>
      <c r="T1922" s="13"/>
    </row>
    <row r="1923" spans="1:21" ht="11.85" customHeight="1" x14ac:dyDescent="0.2">
      <c r="A1923" s="3" t="s">
        <v>958</v>
      </c>
      <c r="C1923" s="2">
        <v>0</v>
      </c>
      <c r="D1923" s="2"/>
      <c r="E1923" s="2">
        <v>0</v>
      </c>
      <c r="F1923" s="2"/>
      <c r="G1923" s="2">
        <v>0</v>
      </c>
      <c r="H1923" s="2"/>
      <c r="I1923" s="2">
        <v>0</v>
      </c>
      <c r="J1923" s="2"/>
      <c r="K1923" s="2">
        <v>0</v>
      </c>
      <c r="L1923" s="2"/>
      <c r="M1923" s="4">
        <v>0</v>
      </c>
      <c r="N1923" s="2"/>
      <c r="O1923" s="4">
        <v>0</v>
      </c>
      <c r="P1923" s="2"/>
      <c r="Q1923" s="4">
        <f>M1923+O1923</f>
        <v>0</v>
      </c>
      <c r="T1923" s="13"/>
    </row>
    <row r="1924" spans="1:21" ht="11.85" customHeight="1" x14ac:dyDescent="0.2">
      <c r="A1924" s="3" t="s">
        <v>959</v>
      </c>
      <c r="C1924" s="2">
        <v>0</v>
      </c>
      <c r="D1924" s="2"/>
      <c r="E1924" s="2">
        <v>0</v>
      </c>
      <c r="F1924" s="2"/>
      <c r="G1924" s="2">
        <v>0</v>
      </c>
      <c r="H1924" s="2"/>
      <c r="I1924" s="2">
        <v>0</v>
      </c>
      <c r="J1924" s="2"/>
      <c r="K1924" s="2">
        <v>0</v>
      </c>
      <c r="L1924" s="2"/>
      <c r="M1924" s="4">
        <v>0</v>
      </c>
      <c r="N1924" s="2"/>
      <c r="O1924" s="4">
        <v>0</v>
      </c>
      <c r="P1924" s="2"/>
      <c r="Q1924" s="4">
        <f t="shared" si="67"/>
        <v>0</v>
      </c>
      <c r="T1924" s="13"/>
    </row>
    <row r="1925" spans="1:21" ht="11.85" customHeight="1" x14ac:dyDescent="0.2">
      <c r="A1925" s="3" t="s">
        <v>960</v>
      </c>
      <c r="C1925" s="2">
        <v>21542.880000000001</v>
      </c>
      <c r="D1925" s="2"/>
      <c r="E1925" s="2">
        <v>22117.75</v>
      </c>
      <c r="F1925" s="2"/>
      <c r="G1925" s="2">
        <v>22609.279999999999</v>
      </c>
      <c r="H1925" s="2"/>
      <c r="I1925" s="2">
        <v>23664</v>
      </c>
      <c r="J1925" s="2"/>
      <c r="K1925" s="2">
        <v>23664</v>
      </c>
      <c r="L1925" s="2"/>
      <c r="M1925" s="4">
        <v>24720</v>
      </c>
      <c r="N1925" s="2"/>
      <c r="O1925" s="4">
        <v>0</v>
      </c>
      <c r="P1925" s="2"/>
      <c r="Q1925" s="4">
        <f t="shared" si="67"/>
        <v>24720</v>
      </c>
      <c r="T1925" s="13"/>
    </row>
    <row r="1926" spans="1:21" ht="11.85" customHeight="1" x14ac:dyDescent="0.2">
      <c r="A1926" s="3" t="s">
        <v>961</v>
      </c>
      <c r="C1926" s="2">
        <v>4767.6000000000004</v>
      </c>
      <c r="D1926" s="2"/>
      <c r="E1926" s="2">
        <v>4824.51</v>
      </c>
      <c r="F1926" s="2"/>
      <c r="G1926" s="2">
        <v>5071.79</v>
      </c>
      <c r="H1926" s="2"/>
      <c r="I1926" s="2">
        <v>5126</v>
      </c>
      <c r="J1926" s="2"/>
      <c r="K1926" s="2">
        <v>5126</v>
      </c>
      <c r="L1926" s="2"/>
      <c r="M1926" s="4">
        <v>5320</v>
      </c>
      <c r="N1926" s="2"/>
      <c r="O1926" s="4">
        <v>1400</v>
      </c>
      <c r="P1926" s="2"/>
      <c r="Q1926" s="4">
        <f t="shared" si="67"/>
        <v>6720</v>
      </c>
      <c r="T1926" s="13"/>
    </row>
    <row r="1927" spans="1:21" ht="11.85" customHeight="1" x14ac:dyDescent="0.2">
      <c r="A1927" s="3" t="s">
        <v>962</v>
      </c>
      <c r="C1927" s="2">
        <v>2912.2</v>
      </c>
      <c r="D1927" s="2"/>
      <c r="E1927" s="2">
        <v>2685.76</v>
      </c>
      <c r="F1927" s="2"/>
      <c r="G1927" s="2">
        <v>2959.16</v>
      </c>
      <c r="H1927" s="2"/>
      <c r="I1927" s="2">
        <v>3126</v>
      </c>
      <c r="J1927" s="2"/>
      <c r="K1927" s="2">
        <v>3126</v>
      </c>
      <c r="L1927" s="2"/>
      <c r="M1927" s="4">
        <v>3881</v>
      </c>
      <c r="N1927" s="2"/>
      <c r="O1927" s="4">
        <v>0</v>
      </c>
      <c r="P1927" s="2"/>
      <c r="Q1927" s="4">
        <f t="shared" si="67"/>
        <v>3881</v>
      </c>
      <c r="T1927" s="13"/>
    </row>
    <row r="1928" spans="1:21" ht="11.85" customHeight="1" x14ac:dyDescent="0.2">
      <c r="A1928" s="3" t="s">
        <v>963</v>
      </c>
      <c r="C1928" s="2">
        <v>82.85</v>
      </c>
      <c r="D1928" s="2"/>
      <c r="E1928" s="2">
        <v>482.13</v>
      </c>
      <c r="F1928" s="2"/>
      <c r="G1928" s="2">
        <v>932.98</v>
      </c>
      <c r="H1928" s="2"/>
      <c r="I1928" s="2">
        <v>576</v>
      </c>
      <c r="J1928" s="2"/>
      <c r="K1928" s="2">
        <v>576</v>
      </c>
      <c r="L1928" s="2"/>
      <c r="M1928" s="4">
        <v>468</v>
      </c>
      <c r="N1928" s="2"/>
      <c r="O1928" s="4">
        <v>0</v>
      </c>
      <c r="P1928" s="2"/>
      <c r="Q1928" s="4">
        <f t="shared" si="67"/>
        <v>468</v>
      </c>
      <c r="T1928" s="13"/>
    </row>
    <row r="1929" spans="1:21" ht="11.85" customHeight="1" x14ac:dyDescent="0.2">
      <c r="A1929" s="3" t="s">
        <v>964</v>
      </c>
      <c r="C1929" s="14">
        <v>4302.0600000000004</v>
      </c>
      <c r="D1929" s="2"/>
      <c r="E1929" s="14">
        <v>4480.6899999999996</v>
      </c>
      <c r="F1929" s="2"/>
      <c r="G1929" s="14">
        <v>5335.1</v>
      </c>
      <c r="H1929" s="2"/>
      <c r="I1929" s="14">
        <v>5715</v>
      </c>
      <c r="J1929" s="2"/>
      <c r="K1929" s="14">
        <v>5715</v>
      </c>
      <c r="L1929" s="2"/>
      <c r="M1929" s="15">
        <v>5834</v>
      </c>
      <c r="N1929" s="2"/>
      <c r="O1929" s="15">
        <v>1000</v>
      </c>
      <c r="P1929" s="2"/>
      <c r="Q1929" s="15">
        <f t="shared" si="67"/>
        <v>6834</v>
      </c>
      <c r="T1929" s="13"/>
    </row>
    <row r="1930" spans="1:21" ht="11.85" customHeight="1" x14ac:dyDescent="0.2">
      <c r="A1930" s="3" t="s">
        <v>280</v>
      </c>
      <c r="C1930" s="2">
        <f>SUM(C1921:C1929)</f>
        <v>93825.510000000009</v>
      </c>
      <c r="D1930" s="2"/>
      <c r="E1930" s="2">
        <f>SUM(E1921:E1929)</f>
        <v>99245.919999999984</v>
      </c>
      <c r="F1930" s="2"/>
      <c r="G1930" s="2">
        <f>SUM(G1921:G1929)</f>
        <v>109595.67</v>
      </c>
      <c r="H1930" s="2"/>
      <c r="I1930" s="2">
        <f>SUM(I1921:I1929)</f>
        <v>111475</v>
      </c>
      <c r="J1930" s="2"/>
      <c r="K1930" s="4">
        <f>SUM(K1921:K1929)</f>
        <v>111475</v>
      </c>
      <c r="L1930" s="2"/>
      <c r="M1930" s="4">
        <f>SUM(M1921:M1929)</f>
        <v>115012</v>
      </c>
      <c r="N1930" s="2"/>
      <c r="O1930" s="4">
        <f>SUM(O1921:O1929)</f>
        <v>16400</v>
      </c>
      <c r="P1930" s="2"/>
      <c r="Q1930" s="4">
        <f>SUM(Q1921:Q1929)</f>
        <v>131412</v>
      </c>
      <c r="R1930" s="2"/>
      <c r="T1930" s="17"/>
      <c r="U1930" s="2"/>
    </row>
    <row r="1931" spans="1:21" ht="11.85" customHeight="1" x14ac:dyDescent="0.2">
      <c r="D1931" s="2"/>
      <c r="F1931" s="2"/>
      <c r="H1931" s="2"/>
      <c r="J1931" s="2"/>
      <c r="L1931" s="2"/>
      <c r="N1931" s="2"/>
      <c r="P1931" s="2"/>
    </row>
    <row r="1932" spans="1:21" ht="11.85" customHeight="1" x14ac:dyDescent="0.2">
      <c r="A1932" s="12" t="s">
        <v>281</v>
      </c>
      <c r="D1932" s="2"/>
      <c r="F1932" s="2"/>
      <c r="H1932" s="2"/>
      <c r="J1932" s="2"/>
      <c r="L1932" s="2"/>
      <c r="N1932" s="2"/>
      <c r="P1932" s="2"/>
    </row>
    <row r="1933" spans="1:21" ht="11.85" customHeight="1" x14ac:dyDescent="0.2">
      <c r="A1933" s="3" t="s">
        <v>965</v>
      </c>
      <c r="C1933" s="2">
        <v>0</v>
      </c>
      <c r="D1933" s="2"/>
      <c r="E1933" s="2">
        <v>0</v>
      </c>
      <c r="F1933" s="2"/>
      <c r="G1933" s="2">
        <v>0</v>
      </c>
      <c r="H1933" s="2"/>
      <c r="I1933" s="2">
        <v>0</v>
      </c>
      <c r="J1933" s="2"/>
      <c r="K1933" s="2">
        <v>0</v>
      </c>
      <c r="L1933" s="2"/>
      <c r="M1933" s="4">
        <v>0</v>
      </c>
      <c r="N1933" s="2"/>
      <c r="O1933" s="4">
        <v>0</v>
      </c>
      <c r="P1933" s="2"/>
      <c r="Q1933" s="4">
        <f t="shared" ref="Q1933:Q1947" si="68">M1933+O1933</f>
        <v>0</v>
      </c>
      <c r="T1933" s="13"/>
    </row>
    <row r="1934" spans="1:21" ht="11.85" customHeight="1" x14ac:dyDescent="0.2">
      <c r="A1934" s="3" t="s">
        <v>966</v>
      </c>
      <c r="C1934" s="2">
        <v>34682.74</v>
      </c>
      <c r="D1934" s="2"/>
      <c r="E1934" s="2">
        <v>48456.87</v>
      </c>
      <c r="F1934" s="2"/>
      <c r="G1934" s="2">
        <v>49651.64</v>
      </c>
      <c r="H1934" s="2"/>
      <c r="I1934" s="2">
        <v>45000</v>
      </c>
      <c r="J1934" s="2"/>
      <c r="K1934" s="2">
        <v>45000</v>
      </c>
      <c r="L1934" s="2"/>
      <c r="M1934" s="4">
        <v>50000</v>
      </c>
      <c r="N1934" s="2"/>
      <c r="O1934" s="4">
        <v>0</v>
      </c>
      <c r="P1934" s="2"/>
      <c r="Q1934" s="4">
        <f t="shared" si="68"/>
        <v>50000</v>
      </c>
      <c r="T1934" s="13"/>
    </row>
    <row r="1935" spans="1:21" ht="11.85" customHeight="1" x14ac:dyDescent="0.2">
      <c r="A1935" s="3" t="s">
        <v>967</v>
      </c>
      <c r="C1935" s="2">
        <v>0</v>
      </c>
      <c r="D1935" s="2"/>
      <c r="E1935" s="2">
        <v>0</v>
      </c>
      <c r="F1935" s="2"/>
      <c r="G1935" s="2">
        <v>990</v>
      </c>
      <c r="H1935" s="2"/>
      <c r="I1935" s="2">
        <v>0</v>
      </c>
      <c r="J1935" s="2"/>
      <c r="K1935" s="2">
        <v>0</v>
      </c>
      <c r="L1935" s="2"/>
      <c r="M1935" s="4">
        <v>0</v>
      </c>
      <c r="N1935" s="2"/>
      <c r="O1935" s="4">
        <v>0</v>
      </c>
      <c r="P1935" s="2"/>
      <c r="Q1935" s="4">
        <f t="shared" si="68"/>
        <v>0</v>
      </c>
      <c r="T1935" s="13"/>
    </row>
    <row r="1936" spans="1:21" ht="11.85" hidden="1" customHeight="1" x14ac:dyDescent="0.2">
      <c r="A1936" s="3" t="s">
        <v>968</v>
      </c>
      <c r="C1936" s="2">
        <v>0</v>
      </c>
      <c r="D1936" s="2"/>
      <c r="E1936" s="2">
        <v>0</v>
      </c>
      <c r="F1936" s="2"/>
      <c r="G1936" s="2">
        <v>0</v>
      </c>
      <c r="H1936" s="2"/>
      <c r="I1936" s="2">
        <v>0</v>
      </c>
      <c r="J1936" s="2"/>
      <c r="K1936" s="2">
        <v>0</v>
      </c>
      <c r="L1936" s="2"/>
      <c r="M1936" s="4">
        <v>0</v>
      </c>
      <c r="N1936" s="2"/>
      <c r="O1936" s="4">
        <v>0</v>
      </c>
      <c r="P1936" s="2"/>
      <c r="Q1936" s="4">
        <f t="shared" si="68"/>
        <v>0</v>
      </c>
      <c r="T1936" s="13"/>
    </row>
    <row r="1937" spans="1:20" ht="11.85" customHeight="1" x14ac:dyDescent="0.2">
      <c r="A1937" s="3" t="s">
        <v>969</v>
      </c>
      <c r="C1937" s="2">
        <v>0</v>
      </c>
      <c r="D1937" s="2"/>
      <c r="E1937" s="2">
        <v>0</v>
      </c>
      <c r="F1937" s="2"/>
      <c r="G1937" s="2">
        <v>0</v>
      </c>
      <c r="H1937" s="2"/>
      <c r="I1937" s="2">
        <v>0</v>
      </c>
      <c r="J1937" s="2"/>
      <c r="K1937" s="2">
        <v>0</v>
      </c>
      <c r="L1937" s="2"/>
      <c r="M1937" s="4">
        <v>0</v>
      </c>
      <c r="N1937" s="2"/>
      <c r="O1937" s="4">
        <v>0</v>
      </c>
      <c r="P1937" s="2"/>
      <c r="Q1937" s="4">
        <f t="shared" si="68"/>
        <v>0</v>
      </c>
      <c r="T1937" s="13"/>
    </row>
    <row r="1938" spans="1:20" ht="11.85" customHeight="1" x14ac:dyDescent="0.2">
      <c r="A1938" s="3" t="s">
        <v>970</v>
      </c>
      <c r="C1938" s="2">
        <v>631.76</v>
      </c>
      <c r="D1938" s="2"/>
      <c r="E1938" s="2">
        <v>505.82</v>
      </c>
      <c r="F1938" s="2"/>
      <c r="G1938" s="2">
        <v>341.66</v>
      </c>
      <c r="H1938" s="2"/>
      <c r="I1938" s="2">
        <v>660</v>
      </c>
      <c r="J1938" s="2"/>
      <c r="K1938" s="2">
        <v>660</v>
      </c>
      <c r="L1938" s="2"/>
      <c r="M1938" s="4">
        <v>660</v>
      </c>
      <c r="N1938" s="2"/>
      <c r="O1938" s="4">
        <v>0</v>
      </c>
      <c r="P1938" s="2"/>
      <c r="Q1938" s="4">
        <f t="shared" si="68"/>
        <v>660</v>
      </c>
      <c r="T1938" s="13"/>
    </row>
    <row r="1939" spans="1:20" ht="11.85" customHeight="1" x14ac:dyDescent="0.2">
      <c r="A1939" s="3" t="s">
        <v>971</v>
      </c>
      <c r="C1939" s="2">
        <v>0</v>
      </c>
      <c r="D1939" s="2"/>
      <c r="E1939" s="2">
        <v>0</v>
      </c>
      <c r="F1939" s="2"/>
      <c r="G1939" s="2">
        <v>0</v>
      </c>
      <c r="H1939" s="2"/>
      <c r="I1939" s="2">
        <v>0</v>
      </c>
      <c r="J1939" s="2"/>
      <c r="K1939" s="2">
        <v>0</v>
      </c>
      <c r="L1939" s="2"/>
      <c r="M1939" s="4">
        <v>0</v>
      </c>
      <c r="N1939" s="2"/>
      <c r="O1939" s="4">
        <v>0</v>
      </c>
      <c r="P1939" s="2"/>
      <c r="Q1939" s="4">
        <f t="shared" si="68"/>
        <v>0</v>
      </c>
      <c r="T1939" s="13"/>
    </row>
    <row r="1940" spans="1:20" ht="11.85" customHeight="1" x14ac:dyDescent="0.2">
      <c r="A1940" s="3" t="s">
        <v>972</v>
      </c>
      <c r="C1940" s="2">
        <v>0</v>
      </c>
      <c r="D1940" s="2"/>
      <c r="E1940" s="2">
        <v>0</v>
      </c>
      <c r="F1940" s="2"/>
      <c r="G1940" s="2">
        <v>0</v>
      </c>
      <c r="H1940" s="2"/>
      <c r="I1940" s="2">
        <v>0</v>
      </c>
      <c r="J1940" s="2"/>
      <c r="K1940" s="2">
        <v>0</v>
      </c>
      <c r="L1940" s="2"/>
      <c r="M1940" s="4">
        <v>0</v>
      </c>
      <c r="N1940" s="2"/>
      <c r="O1940" s="4">
        <v>0</v>
      </c>
      <c r="P1940" s="2"/>
      <c r="Q1940" s="4">
        <f t="shared" si="68"/>
        <v>0</v>
      </c>
      <c r="T1940" s="13"/>
    </row>
    <row r="1941" spans="1:20" ht="11.85" customHeight="1" x14ac:dyDescent="0.2">
      <c r="A1941" s="3" t="s">
        <v>973</v>
      </c>
      <c r="C1941" s="2">
        <v>0</v>
      </c>
      <c r="D1941" s="2"/>
      <c r="E1941" s="2">
        <v>0</v>
      </c>
      <c r="F1941" s="2"/>
      <c r="G1941" s="2">
        <v>0</v>
      </c>
      <c r="H1941" s="2"/>
      <c r="I1941" s="2">
        <v>0</v>
      </c>
      <c r="J1941" s="2"/>
      <c r="K1941" s="2">
        <v>0</v>
      </c>
      <c r="L1941" s="2"/>
      <c r="M1941" s="4">
        <v>0</v>
      </c>
      <c r="N1941" s="2"/>
      <c r="O1941" s="4">
        <v>0</v>
      </c>
      <c r="P1941" s="2"/>
      <c r="Q1941" s="4">
        <f t="shared" si="68"/>
        <v>0</v>
      </c>
      <c r="T1941" s="13"/>
    </row>
    <row r="1942" spans="1:20" ht="11.85" customHeight="1" x14ac:dyDescent="0.2">
      <c r="A1942" s="3" t="s">
        <v>974</v>
      </c>
      <c r="C1942" s="2">
        <v>0</v>
      </c>
      <c r="D1942" s="2"/>
      <c r="E1942" s="2">
        <v>0</v>
      </c>
      <c r="F1942" s="2"/>
      <c r="G1942" s="2">
        <v>0</v>
      </c>
      <c r="H1942" s="2"/>
      <c r="I1942" s="2">
        <v>0</v>
      </c>
      <c r="J1942" s="2"/>
      <c r="K1942" s="2">
        <v>0</v>
      </c>
      <c r="L1942" s="2"/>
      <c r="M1942" s="4">
        <v>0</v>
      </c>
      <c r="N1942" s="2"/>
      <c r="O1942" s="4">
        <v>0</v>
      </c>
      <c r="P1942" s="2"/>
      <c r="Q1942" s="4">
        <f t="shared" si="68"/>
        <v>0</v>
      </c>
      <c r="T1942" s="13"/>
    </row>
    <row r="1943" spans="1:20" ht="11.85" customHeight="1" x14ac:dyDescent="0.2">
      <c r="A1943" s="3" t="s">
        <v>975</v>
      </c>
      <c r="C1943" s="2">
        <v>1597.84</v>
      </c>
      <c r="D1943" s="2"/>
      <c r="E1943" s="2">
        <v>3435</v>
      </c>
      <c r="F1943" s="2"/>
      <c r="G1943" s="2">
        <v>990</v>
      </c>
      <c r="H1943" s="2"/>
      <c r="I1943" s="2">
        <v>800</v>
      </c>
      <c r="J1943" s="2"/>
      <c r="K1943" s="2">
        <v>800</v>
      </c>
      <c r="L1943" s="2"/>
      <c r="M1943" s="4">
        <v>800</v>
      </c>
      <c r="N1943" s="2"/>
      <c r="O1943" s="4">
        <v>0</v>
      </c>
      <c r="P1943" s="2"/>
      <c r="Q1943" s="4">
        <f t="shared" si="68"/>
        <v>800</v>
      </c>
      <c r="T1943" s="13"/>
    </row>
    <row r="1944" spans="1:20" ht="11.85" customHeight="1" x14ac:dyDescent="0.2">
      <c r="A1944" s="3" t="s">
        <v>976</v>
      </c>
      <c r="C1944" s="2">
        <v>240</v>
      </c>
      <c r="D1944" s="2"/>
      <c r="E1944" s="2">
        <v>400</v>
      </c>
      <c r="F1944" s="2"/>
      <c r="G1944" s="2">
        <v>539.45000000000005</v>
      </c>
      <c r="H1944" s="2"/>
      <c r="I1944" s="2">
        <v>360</v>
      </c>
      <c r="J1944" s="2"/>
      <c r="K1944" s="2">
        <v>360</v>
      </c>
      <c r="L1944" s="2"/>
      <c r="M1944" s="4">
        <v>2100</v>
      </c>
      <c r="N1944" s="2"/>
      <c r="O1944" s="4">
        <v>0</v>
      </c>
      <c r="P1944" s="2"/>
      <c r="Q1944" s="4">
        <f t="shared" si="68"/>
        <v>2100</v>
      </c>
      <c r="T1944" s="13"/>
    </row>
    <row r="1945" spans="1:20" ht="11.85" customHeight="1" x14ac:dyDescent="0.2">
      <c r="A1945" s="3" t="s">
        <v>977</v>
      </c>
      <c r="C1945" s="2">
        <v>1396</v>
      </c>
      <c r="D1945" s="2"/>
      <c r="E1945" s="2">
        <v>40</v>
      </c>
      <c r="F1945" s="2"/>
      <c r="G1945" s="2">
        <v>80</v>
      </c>
      <c r="H1945" s="2"/>
      <c r="I1945" s="2">
        <v>2100</v>
      </c>
      <c r="J1945" s="2"/>
      <c r="K1945" s="2">
        <v>2100</v>
      </c>
      <c r="L1945" s="2"/>
      <c r="M1945" s="4">
        <v>0</v>
      </c>
      <c r="N1945" s="2"/>
      <c r="O1945" s="4">
        <v>0</v>
      </c>
      <c r="P1945" s="2"/>
      <c r="Q1945" s="4">
        <f t="shared" si="68"/>
        <v>0</v>
      </c>
      <c r="T1945" s="13"/>
    </row>
    <row r="1946" spans="1:20" ht="11.85" customHeight="1" x14ac:dyDescent="0.2">
      <c r="A1946" s="3" t="s">
        <v>978</v>
      </c>
      <c r="C1946" s="14">
        <v>0</v>
      </c>
      <c r="D1946" s="2"/>
      <c r="E1946" s="14">
        <v>1570</v>
      </c>
      <c r="F1946" s="2"/>
      <c r="G1946" s="14">
        <v>0</v>
      </c>
      <c r="H1946" s="2"/>
      <c r="I1946" s="14">
        <v>3000</v>
      </c>
      <c r="J1946" s="2"/>
      <c r="K1946" s="14">
        <v>3000</v>
      </c>
      <c r="L1946" s="2"/>
      <c r="M1946" s="15">
        <v>3000</v>
      </c>
      <c r="N1946" s="2"/>
      <c r="O1946" s="15">
        <v>0</v>
      </c>
      <c r="P1946" s="2"/>
      <c r="Q1946" s="15">
        <f t="shared" si="68"/>
        <v>3000</v>
      </c>
      <c r="T1946" s="13"/>
    </row>
    <row r="1947" spans="1:20" ht="11.85" hidden="1" customHeight="1" x14ac:dyDescent="0.2">
      <c r="A1947" s="3" t="s">
        <v>979</v>
      </c>
      <c r="C1947" s="14">
        <v>0</v>
      </c>
      <c r="D1947" s="2"/>
      <c r="E1947" s="14">
        <v>0</v>
      </c>
      <c r="F1947" s="2"/>
      <c r="G1947" s="14">
        <v>0</v>
      </c>
      <c r="H1947" s="2"/>
      <c r="I1947" s="14">
        <v>0</v>
      </c>
      <c r="J1947" s="2"/>
      <c r="K1947" s="15">
        <v>0</v>
      </c>
      <c r="L1947" s="2"/>
      <c r="M1947" s="15">
        <v>0</v>
      </c>
      <c r="N1947" s="2"/>
      <c r="O1947" s="15">
        <v>0</v>
      </c>
      <c r="P1947" s="2"/>
      <c r="Q1947" s="15">
        <f t="shared" si="68"/>
        <v>0</v>
      </c>
      <c r="T1947" s="13"/>
    </row>
    <row r="1948" spans="1:20" ht="11.85" customHeight="1" x14ac:dyDescent="0.2">
      <c r="A1948" s="3" t="s">
        <v>299</v>
      </c>
      <c r="C1948" s="2">
        <f>SUM(C1933:C1947)</f>
        <v>38548.339999999997</v>
      </c>
      <c r="D1948" s="2"/>
      <c r="E1948" s="2">
        <f>SUM(E1933:E1947)</f>
        <v>54407.69</v>
      </c>
      <c r="F1948" s="2"/>
      <c r="G1948" s="2">
        <f>SUM(G1933:G1947)</f>
        <v>52592.75</v>
      </c>
      <c r="H1948" s="2"/>
      <c r="I1948" s="2">
        <f>SUM(I1933:I1947)</f>
        <v>51920</v>
      </c>
      <c r="J1948" s="2"/>
      <c r="K1948" s="4">
        <f>SUM(K1933:K1947)</f>
        <v>51920</v>
      </c>
      <c r="L1948" s="2"/>
      <c r="M1948" s="4">
        <f>SUM(M1933:M1947)</f>
        <v>56560</v>
      </c>
      <c r="N1948" s="2"/>
      <c r="O1948" s="4">
        <f>SUM(O1933:O1947)</f>
        <v>0</v>
      </c>
      <c r="P1948" s="2"/>
      <c r="Q1948" s="4">
        <f>SUM(Q1933:Q1947)</f>
        <v>56560</v>
      </c>
      <c r="T1948" s="17"/>
    </row>
    <row r="1949" spans="1:20" ht="11.85" customHeight="1" x14ac:dyDescent="0.2">
      <c r="D1949" s="2"/>
      <c r="F1949" s="2"/>
      <c r="H1949" s="2"/>
      <c r="J1949" s="2"/>
      <c r="L1949" s="2"/>
      <c r="N1949" s="2"/>
      <c r="P1949" s="2"/>
    </row>
    <row r="1950" spans="1:20" ht="11.85" customHeight="1" x14ac:dyDescent="0.2">
      <c r="A1950" s="12" t="s">
        <v>300</v>
      </c>
      <c r="D1950" s="2"/>
      <c r="F1950" s="2"/>
      <c r="H1950" s="2"/>
      <c r="J1950" s="2"/>
      <c r="L1950" s="2"/>
      <c r="N1950" s="2"/>
      <c r="P1950" s="2"/>
    </row>
    <row r="1951" spans="1:20" ht="11.85" customHeight="1" x14ac:dyDescent="0.2">
      <c r="A1951" s="3" t="s">
        <v>980</v>
      </c>
      <c r="C1951" s="2">
        <v>80.08</v>
      </c>
      <c r="D1951" s="2"/>
      <c r="E1951" s="2">
        <v>481.5</v>
      </c>
      <c r="F1951" s="2"/>
      <c r="G1951" s="2">
        <v>0</v>
      </c>
      <c r="H1951" s="2"/>
      <c r="I1951" s="2">
        <v>350</v>
      </c>
      <c r="J1951" s="2"/>
      <c r="K1951" s="2">
        <v>1100</v>
      </c>
      <c r="L1951" s="2"/>
      <c r="M1951" s="4">
        <v>700</v>
      </c>
      <c r="N1951" s="2"/>
      <c r="O1951" s="4">
        <v>0</v>
      </c>
      <c r="P1951" s="2"/>
      <c r="Q1951" s="4">
        <f t="shared" ref="Q1951:Q1974" si="69">M1951+O1951</f>
        <v>700</v>
      </c>
      <c r="T1951" s="13"/>
    </row>
    <row r="1952" spans="1:20" ht="11.85" customHeight="1" x14ac:dyDescent="0.2">
      <c r="A1952" s="3" t="s">
        <v>981</v>
      </c>
      <c r="C1952" s="2">
        <v>0</v>
      </c>
      <c r="D1952" s="2"/>
      <c r="E1952" s="2">
        <v>0</v>
      </c>
      <c r="F1952" s="2"/>
      <c r="G1952" s="2">
        <v>0</v>
      </c>
      <c r="H1952" s="2"/>
      <c r="I1952" s="2">
        <v>0</v>
      </c>
      <c r="J1952" s="2"/>
      <c r="K1952" s="2">
        <v>0</v>
      </c>
      <c r="L1952" s="2"/>
      <c r="M1952" s="4">
        <v>0</v>
      </c>
      <c r="N1952" s="2"/>
      <c r="O1952" s="4">
        <v>0</v>
      </c>
      <c r="P1952" s="2"/>
      <c r="Q1952" s="4">
        <f t="shared" si="69"/>
        <v>0</v>
      </c>
      <c r="T1952" s="13"/>
    </row>
    <row r="1953" spans="1:20" ht="11.85" customHeight="1" x14ac:dyDescent="0.2">
      <c r="A1953" s="3" t="s">
        <v>982</v>
      </c>
      <c r="C1953" s="2">
        <v>6355.45</v>
      </c>
      <c r="D1953" s="2"/>
      <c r="E1953" s="2">
        <v>4357.43</v>
      </c>
      <c r="F1953" s="2"/>
      <c r="G1953" s="2">
        <v>5036.8500000000004</v>
      </c>
      <c r="H1953" s="2"/>
      <c r="I1953" s="2">
        <v>4500</v>
      </c>
      <c r="J1953" s="2"/>
      <c r="K1953" s="2">
        <v>4500</v>
      </c>
      <c r="L1953" s="2"/>
      <c r="M1953" s="4">
        <v>4500</v>
      </c>
      <c r="N1953" s="2"/>
      <c r="O1953" s="4">
        <v>0</v>
      </c>
      <c r="P1953" s="2"/>
      <c r="Q1953" s="4">
        <f t="shared" si="69"/>
        <v>4500</v>
      </c>
      <c r="T1953" s="13"/>
    </row>
    <row r="1954" spans="1:20" ht="11.85" customHeight="1" x14ac:dyDescent="0.2">
      <c r="A1954" s="3" t="s">
        <v>983</v>
      </c>
      <c r="C1954" s="2">
        <v>2397.6799999999998</v>
      </c>
      <c r="D1954" s="2"/>
      <c r="E1954" s="2">
        <v>978.45</v>
      </c>
      <c r="F1954" s="2"/>
      <c r="G1954" s="2">
        <v>1902.17</v>
      </c>
      <c r="H1954" s="2"/>
      <c r="I1954" s="2">
        <v>2000</v>
      </c>
      <c r="J1954" s="2"/>
      <c r="K1954" s="2">
        <v>3600</v>
      </c>
      <c r="L1954" s="2"/>
      <c r="M1954" s="4">
        <v>3500</v>
      </c>
      <c r="N1954" s="2"/>
      <c r="O1954" s="4">
        <v>0</v>
      </c>
      <c r="P1954" s="2"/>
      <c r="Q1954" s="4">
        <f t="shared" si="69"/>
        <v>3500</v>
      </c>
      <c r="T1954" s="13"/>
    </row>
    <row r="1955" spans="1:20" ht="11.85" customHeight="1" x14ac:dyDescent="0.2">
      <c r="A1955" s="3" t="s">
        <v>984</v>
      </c>
      <c r="C1955" s="2">
        <v>176.53</v>
      </c>
      <c r="D1955" s="2"/>
      <c r="E1955" s="2">
        <v>926.6</v>
      </c>
      <c r="F1955" s="2"/>
      <c r="G1955" s="2">
        <v>219.75</v>
      </c>
      <c r="H1955" s="2"/>
      <c r="I1955" s="2">
        <v>1000</v>
      </c>
      <c r="J1955" s="2"/>
      <c r="K1955" s="2">
        <v>1000</v>
      </c>
      <c r="L1955" s="2"/>
      <c r="M1955" s="4">
        <v>1000</v>
      </c>
      <c r="N1955" s="2"/>
      <c r="O1955" s="4">
        <v>0</v>
      </c>
      <c r="P1955" s="2"/>
      <c r="Q1955" s="4">
        <f t="shared" si="69"/>
        <v>1000</v>
      </c>
      <c r="T1955" s="13"/>
    </row>
    <row r="1956" spans="1:20" ht="11.85" hidden="1" customHeight="1" x14ac:dyDescent="0.2">
      <c r="A1956" s="3" t="s">
        <v>985</v>
      </c>
      <c r="C1956" s="2">
        <v>0</v>
      </c>
      <c r="D1956" s="2"/>
      <c r="E1956" s="2">
        <v>0</v>
      </c>
      <c r="F1956" s="2"/>
      <c r="G1956" s="2">
        <v>0</v>
      </c>
      <c r="H1956" s="2"/>
      <c r="I1956" s="2">
        <v>0</v>
      </c>
      <c r="J1956" s="2"/>
      <c r="K1956" s="2">
        <v>0</v>
      </c>
      <c r="L1956" s="2"/>
      <c r="M1956" s="4">
        <v>0</v>
      </c>
      <c r="N1956" s="2"/>
      <c r="O1956" s="4">
        <v>0</v>
      </c>
      <c r="P1956" s="2"/>
      <c r="Q1956" s="4">
        <f t="shared" si="69"/>
        <v>0</v>
      </c>
      <c r="T1956" s="13"/>
    </row>
    <row r="1957" spans="1:20" ht="11.85" customHeight="1" x14ac:dyDescent="0.2">
      <c r="A1957" s="3" t="s">
        <v>986</v>
      </c>
      <c r="C1957" s="2">
        <v>5980.86</v>
      </c>
      <c r="D1957" s="2"/>
      <c r="E1957" s="2">
        <v>5135.29</v>
      </c>
      <c r="F1957" s="2"/>
      <c r="G1957" s="2">
        <v>5801.07</v>
      </c>
      <c r="H1957" s="2"/>
      <c r="I1957" s="2">
        <v>7000</v>
      </c>
      <c r="J1957" s="2"/>
      <c r="K1957" s="2">
        <v>7000</v>
      </c>
      <c r="L1957" s="2"/>
      <c r="M1957" s="4">
        <v>7000</v>
      </c>
      <c r="N1957" s="2"/>
      <c r="O1957" s="4">
        <v>0</v>
      </c>
      <c r="P1957" s="2"/>
      <c r="Q1957" s="4">
        <f t="shared" si="69"/>
        <v>7000</v>
      </c>
      <c r="T1957" s="13"/>
    </row>
    <row r="1958" spans="1:20" ht="11.85" customHeight="1" x14ac:dyDescent="0.2">
      <c r="A1958" s="3" t="s">
        <v>987</v>
      </c>
      <c r="C1958" s="2">
        <v>0</v>
      </c>
      <c r="D1958" s="2"/>
      <c r="E1958" s="2">
        <v>0</v>
      </c>
      <c r="F1958" s="2"/>
      <c r="G1958" s="2">
        <v>33.75</v>
      </c>
      <c r="H1958" s="2"/>
      <c r="I1958" s="2">
        <v>0</v>
      </c>
      <c r="J1958" s="2"/>
      <c r="K1958" s="2">
        <v>0</v>
      </c>
      <c r="L1958" s="2"/>
      <c r="M1958" s="4">
        <v>0</v>
      </c>
      <c r="N1958" s="2"/>
      <c r="O1958" s="4">
        <v>0</v>
      </c>
      <c r="P1958" s="2"/>
      <c r="Q1958" s="4">
        <f t="shared" si="69"/>
        <v>0</v>
      </c>
      <c r="T1958" s="13"/>
    </row>
    <row r="1959" spans="1:20" ht="11.85" customHeight="1" x14ac:dyDescent="0.2">
      <c r="A1959" s="3" t="s">
        <v>988</v>
      </c>
      <c r="C1959" s="2">
        <v>1831.77</v>
      </c>
      <c r="D1959" s="2"/>
      <c r="E1959" s="2">
        <v>817.54</v>
      </c>
      <c r="F1959" s="2"/>
      <c r="G1959" s="2">
        <v>2023.65</v>
      </c>
      <c r="H1959" s="2"/>
      <c r="I1959" s="2">
        <v>2000</v>
      </c>
      <c r="J1959" s="2"/>
      <c r="K1959" s="2">
        <v>2000</v>
      </c>
      <c r="L1959" s="2"/>
      <c r="M1959" s="4">
        <v>2000</v>
      </c>
      <c r="N1959" s="2"/>
      <c r="O1959" s="4">
        <v>0</v>
      </c>
      <c r="P1959" s="2"/>
      <c r="Q1959" s="4">
        <f t="shared" si="69"/>
        <v>2000</v>
      </c>
      <c r="T1959" s="13"/>
    </row>
    <row r="1960" spans="1:20" ht="11.85" customHeight="1" x14ac:dyDescent="0.2">
      <c r="A1960" s="3" t="s">
        <v>989</v>
      </c>
      <c r="C1960" s="2">
        <v>4637.8500000000004</v>
      </c>
      <c r="D1960" s="2"/>
      <c r="E1960" s="2">
        <v>5570.1</v>
      </c>
      <c r="F1960" s="2"/>
      <c r="G1960" s="2">
        <v>22659.51</v>
      </c>
      <c r="H1960" s="2"/>
      <c r="I1960" s="2">
        <v>26000</v>
      </c>
      <c r="J1960" s="2"/>
      <c r="K1960" s="2">
        <v>23650</v>
      </c>
      <c r="L1960" s="2"/>
      <c r="M1960" s="4">
        <v>34000</v>
      </c>
      <c r="N1960" s="2"/>
      <c r="O1960" s="4">
        <v>0</v>
      </c>
      <c r="P1960" s="2"/>
      <c r="Q1960" s="4">
        <f t="shared" si="69"/>
        <v>34000</v>
      </c>
      <c r="T1960" s="13"/>
    </row>
    <row r="1961" spans="1:20" ht="11.85" customHeight="1" x14ac:dyDescent="0.2">
      <c r="A1961" s="3" t="s">
        <v>990</v>
      </c>
      <c r="C1961" s="2">
        <v>761.09</v>
      </c>
      <c r="D1961" s="2"/>
      <c r="E1961" s="2">
        <v>797.86</v>
      </c>
      <c r="F1961" s="2"/>
      <c r="G1961" s="2">
        <v>756.72</v>
      </c>
      <c r="H1961" s="2"/>
      <c r="I1961" s="2">
        <v>800</v>
      </c>
      <c r="J1961" s="2"/>
      <c r="K1961" s="2">
        <v>800</v>
      </c>
      <c r="L1961" s="2"/>
      <c r="M1961" s="4">
        <v>800</v>
      </c>
      <c r="N1961" s="2"/>
      <c r="O1961" s="4">
        <v>0</v>
      </c>
      <c r="P1961" s="2"/>
      <c r="Q1961" s="4">
        <f t="shared" si="69"/>
        <v>800</v>
      </c>
      <c r="T1961" s="13"/>
    </row>
    <row r="1962" spans="1:20" ht="11.85" customHeight="1" x14ac:dyDescent="0.2">
      <c r="A1962" s="3" t="s">
        <v>991</v>
      </c>
      <c r="C1962" s="2">
        <v>40</v>
      </c>
      <c r="D1962" s="2"/>
      <c r="E1962" s="2">
        <v>80.069999999999993</v>
      </c>
      <c r="F1962" s="2"/>
      <c r="G1962" s="2">
        <v>0</v>
      </c>
      <c r="H1962" s="2"/>
      <c r="I1962" s="2">
        <v>200</v>
      </c>
      <c r="J1962" s="2"/>
      <c r="K1962" s="2">
        <v>200</v>
      </c>
      <c r="L1962" s="2"/>
      <c r="M1962" s="4">
        <v>200</v>
      </c>
      <c r="N1962" s="2"/>
      <c r="O1962" s="4">
        <v>0</v>
      </c>
      <c r="P1962" s="2"/>
      <c r="Q1962" s="4">
        <f t="shared" si="69"/>
        <v>200</v>
      </c>
      <c r="T1962" s="13"/>
    </row>
    <row r="1963" spans="1:20" ht="11.85" hidden="1" customHeight="1" x14ac:dyDescent="0.2">
      <c r="A1963" s="3" t="s">
        <v>992</v>
      </c>
      <c r="C1963" s="2">
        <v>0</v>
      </c>
      <c r="D1963" s="2"/>
      <c r="E1963" s="2">
        <v>0</v>
      </c>
      <c r="F1963" s="2"/>
      <c r="G1963" s="2">
        <v>0</v>
      </c>
      <c r="H1963" s="2"/>
      <c r="I1963" s="2">
        <v>0</v>
      </c>
      <c r="J1963" s="2"/>
      <c r="K1963" s="2">
        <v>0</v>
      </c>
      <c r="L1963" s="2"/>
      <c r="M1963" s="4">
        <v>0</v>
      </c>
      <c r="N1963" s="2"/>
      <c r="O1963" s="4">
        <v>0</v>
      </c>
      <c r="P1963" s="2"/>
      <c r="Q1963" s="4">
        <f t="shared" si="69"/>
        <v>0</v>
      </c>
      <c r="T1963" s="13"/>
    </row>
    <row r="1964" spans="1:20" ht="11.85" customHeight="1" x14ac:dyDescent="0.2">
      <c r="A1964" s="3" t="s">
        <v>993</v>
      </c>
      <c r="C1964" s="2">
        <v>0</v>
      </c>
      <c r="D1964" s="2"/>
      <c r="E1964" s="2">
        <v>0</v>
      </c>
      <c r="F1964" s="2"/>
      <c r="G1964" s="2">
        <v>0</v>
      </c>
      <c r="H1964" s="2"/>
      <c r="I1964" s="2">
        <v>200</v>
      </c>
      <c r="J1964" s="2"/>
      <c r="K1964" s="2">
        <v>200</v>
      </c>
      <c r="L1964" s="2"/>
      <c r="M1964" s="4">
        <v>200</v>
      </c>
      <c r="N1964" s="2"/>
      <c r="O1964" s="4">
        <v>0</v>
      </c>
      <c r="P1964" s="2"/>
      <c r="Q1964" s="4">
        <f t="shared" si="69"/>
        <v>200</v>
      </c>
      <c r="T1964" s="13"/>
    </row>
    <row r="1965" spans="1:20" ht="11.85" customHeight="1" x14ac:dyDescent="0.2">
      <c r="A1965" s="3" t="s">
        <v>994</v>
      </c>
      <c r="C1965" s="2">
        <v>0</v>
      </c>
      <c r="D1965" s="2"/>
      <c r="E1965" s="2">
        <v>0</v>
      </c>
      <c r="F1965" s="2"/>
      <c r="G1965" s="2">
        <v>0</v>
      </c>
      <c r="H1965" s="2"/>
      <c r="I1965" s="2">
        <v>400</v>
      </c>
      <c r="J1965" s="2"/>
      <c r="K1965" s="2">
        <v>400</v>
      </c>
      <c r="L1965" s="2"/>
      <c r="M1965" s="4">
        <v>400</v>
      </c>
      <c r="N1965" s="2"/>
      <c r="O1965" s="4">
        <v>0</v>
      </c>
      <c r="P1965" s="2"/>
      <c r="Q1965" s="4">
        <f t="shared" si="69"/>
        <v>400</v>
      </c>
      <c r="T1965" s="13"/>
    </row>
    <row r="1966" spans="1:20" ht="11.85" hidden="1" customHeight="1" x14ac:dyDescent="0.2">
      <c r="A1966" s="3" t="s">
        <v>995</v>
      </c>
      <c r="C1966" s="2">
        <v>0</v>
      </c>
      <c r="D1966" s="2"/>
      <c r="E1966" s="2">
        <v>0</v>
      </c>
      <c r="F1966" s="2"/>
      <c r="G1966" s="2">
        <v>0</v>
      </c>
      <c r="H1966" s="2"/>
      <c r="I1966" s="2">
        <v>0</v>
      </c>
      <c r="J1966" s="2"/>
      <c r="K1966" s="2">
        <v>0</v>
      </c>
      <c r="L1966" s="2"/>
      <c r="M1966" s="4">
        <v>0</v>
      </c>
      <c r="N1966" s="2"/>
      <c r="O1966" s="4">
        <v>0</v>
      </c>
      <c r="P1966" s="2"/>
      <c r="Q1966" s="4">
        <f t="shared" si="69"/>
        <v>0</v>
      </c>
      <c r="T1966" s="13"/>
    </row>
    <row r="1967" spans="1:20" ht="11.85" customHeight="1" x14ac:dyDescent="0.2">
      <c r="A1967" s="3" t="s">
        <v>996</v>
      </c>
      <c r="C1967" s="2">
        <v>3162.83</v>
      </c>
      <c r="D1967" s="2"/>
      <c r="E1967" s="2">
        <v>6006.6</v>
      </c>
      <c r="F1967" s="2"/>
      <c r="G1967" s="2">
        <v>5103.3100000000004</v>
      </c>
      <c r="H1967" s="2"/>
      <c r="I1967" s="2">
        <v>6000</v>
      </c>
      <c r="J1967" s="2"/>
      <c r="K1967" s="2">
        <v>6000</v>
      </c>
      <c r="L1967" s="2"/>
      <c r="M1967" s="4">
        <v>6000</v>
      </c>
      <c r="N1967" s="2"/>
      <c r="O1967" s="4">
        <v>0</v>
      </c>
      <c r="P1967" s="2"/>
      <c r="Q1967" s="4">
        <f t="shared" si="69"/>
        <v>6000</v>
      </c>
      <c r="T1967" s="13"/>
    </row>
    <row r="1968" spans="1:20" ht="11.85" customHeight="1" x14ac:dyDescent="0.2">
      <c r="A1968" s="3" t="s">
        <v>997</v>
      </c>
      <c r="C1968" s="2">
        <v>11945.99</v>
      </c>
      <c r="D1968" s="2"/>
      <c r="E1968" s="2">
        <v>22067.360000000001</v>
      </c>
      <c r="F1968" s="2"/>
      <c r="G1968" s="2">
        <v>23914.36</v>
      </c>
      <c r="H1968" s="2"/>
      <c r="I1968" s="2">
        <v>25000</v>
      </c>
      <c r="J1968" s="2"/>
      <c r="K1968" s="2">
        <v>25000</v>
      </c>
      <c r="L1968" s="2"/>
      <c r="M1968" s="4">
        <v>25000</v>
      </c>
      <c r="N1968" s="2"/>
      <c r="O1968" s="4">
        <v>0</v>
      </c>
      <c r="P1968" s="2"/>
      <c r="Q1968" s="4">
        <f t="shared" si="69"/>
        <v>25000</v>
      </c>
      <c r="T1968" s="13"/>
    </row>
    <row r="1969" spans="1:21" ht="11.85" customHeight="1" x14ac:dyDescent="0.2">
      <c r="A1969" s="3" t="s">
        <v>998</v>
      </c>
      <c r="C1969" s="2">
        <v>9199.0400000000009</v>
      </c>
      <c r="D1969" s="2"/>
      <c r="E1969" s="2">
        <v>7487.69</v>
      </c>
      <c r="F1969" s="2"/>
      <c r="G1969" s="2">
        <v>9327.5</v>
      </c>
      <c r="H1969" s="2"/>
      <c r="I1969" s="2">
        <v>11000</v>
      </c>
      <c r="J1969" s="2"/>
      <c r="K1969" s="2">
        <v>11000</v>
      </c>
      <c r="L1969" s="2"/>
      <c r="M1969" s="4">
        <v>11000</v>
      </c>
      <c r="N1969" s="2"/>
      <c r="O1969" s="4">
        <v>0</v>
      </c>
      <c r="P1969" s="2"/>
      <c r="Q1969" s="4">
        <f t="shared" si="69"/>
        <v>11000</v>
      </c>
      <c r="T1969" s="13"/>
    </row>
    <row r="1970" spans="1:21" ht="11.85" hidden="1" customHeight="1" x14ac:dyDescent="0.2">
      <c r="A1970" s="3" t="s">
        <v>999</v>
      </c>
      <c r="C1970" s="2">
        <v>0</v>
      </c>
      <c r="D1970" s="2"/>
      <c r="E1970" s="2">
        <v>0</v>
      </c>
      <c r="F1970" s="2"/>
      <c r="G1970" s="2">
        <v>0</v>
      </c>
      <c r="H1970" s="2"/>
      <c r="I1970" s="2">
        <v>0</v>
      </c>
      <c r="J1970" s="2"/>
      <c r="K1970" s="2">
        <v>0</v>
      </c>
      <c r="L1970" s="2"/>
      <c r="M1970" s="4">
        <v>0</v>
      </c>
      <c r="N1970" s="2"/>
      <c r="O1970" s="4">
        <v>0</v>
      </c>
      <c r="P1970" s="2"/>
      <c r="Q1970" s="4">
        <f t="shared" si="69"/>
        <v>0</v>
      </c>
      <c r="T1970" s="13"/>
    </row>
    <row r="1971" spans="1:21" ht="11.85" hidden="1" customHeight="1" x14ac:dyDescent="0.2">
      <c r="A1971" s="3" t="s">
        <v>1000</v>
      </c>
      <c r="C1971" s="2">
        <v>0</v>
      </c>
      <c r="D1971" s="2"/>
      <c r="E1971" s="2">
        <v>0</v>
      </c>
      <c r="F1971" s="2"/>
      <c r="G1971" s="2">
        <v>0</v>
      </c>
      <c r="H1971" s="2"/>
      <c r="I1971" s="2">
        <v>0</v>
      </c>
      <c r="J1971" s="2"/>
      <c r="K1971" s="2">
        <v>0</v>
      </c>
      <c r="L1971" s="2"/>
      <c r="M1971" s="4">
        <v>0</v>
      </c>
      <c r="N1971" s="2"/>
      <c r="O1971" s="4">
        <v>0</v>
      </c>
      <c r="P1971" s="2"/>
      <c r="Q1971" s="4">
        <f t="shared" si="69"/>
        <v>0</v>
      </c>
      <c r="T1971" s="13"/>
    </row>
    <row r="1972" spans="1:21" ht="11.85" customHeight="1" x14ac:dyDescent="0.2">
      <c r="A1972" s="3" t="s">
        <v>1001</v>
      </c>
      <c r="C1972" s="2">
        <v>40</v>
      </c>
      <c r="D1972" s="2"/>
      <c r="E1972" s="2">
        <v>200</v>
      </c>
      <c r="F1972" s="2"/>
      <c r="G1972" s="2">
        <v>0</v>
      </c>
      <c r="H1972" s="2"/>
      <c r="I1972" s="2">
        <v>400</v>
      </c>
      <c r="J1972" s="2"/>
      <c r="K1972" s="2">
        <v>400</v>
      </c>
      <c r="L1972" s="2"/>
      <c r="M1972" s="4">
        <v>0</v>
      </c>
      <c r="N1972" s="2"/>
      <c r="O1972" s="4">
        <v>0</v>
      </c>
      <c r="P1972" s="2"/>
      <c r="Q1972" s="4">
        <f t="shared" si="69"/>
        <v>0</v>
      </c>
      <c r="T1972" s="13"/>
    </row>
    <row r="1973" spans="1:21" ht="11.85" customHeight="1" x14ac:dyDescent="0.2">
      <c r="A1973" s="3" t="s">
        <v>1002</v>
      </c>
      <c r="C1973" s="2">
        <v>0</v>
      </c>
      <c r="D1973" s="2"/>
      <c r="E1973" s="2">
        <v>0</v>
      </c>
      <c r="F1973" s="2"/>
      <c r="G1973" s="2">
        <v>0</v>
      </c>
      <c r="H1973" s="2"/>
      <c r="I1973" s="2">
        <v>0</v>
      </c>
      <c r="J1973" s="2"/>
      <c r="K1973" s="2">
        <v>0</v>
      </c>
      <c r="L1973" s="2"/>
      <c r="M1973" s="4">
        <v>700</v>
      </c>
      <c r="N1973" s="2"/>
      <c r="O1973" s="4">
        <v>0</v>
      </c>
      <c r="P1973" s="2"/>
      <c r="Q1973" s="4">
        <f t="shared" si="69"/>
        <v>700</v>
      </c>
      <c r="T1973" s="13"/>
    </row>
    <row r="1974" spans="1:21" ht="11.85" customHeight="1" x14ac:dyDescent="0.2">
      <c r="A1974" s="3" t="s">
        <v>1003</v>
      </c>
      <c r="C1974" s="14">
        <v>0</v>
      </c>
      <c r="D1974" s="2"/>
      <c r="E1974" s="14">
        <v>0</v>
      </c>
      <c r="F1974" s="2"/>
      <c r="G1974" s="14">
        <v>0</v>
      </c>
      <c r="H1974" s="2"/>
      <c r="I1974" s="14">
        <v>0</v>
      </c>
      <c r="J1974" s="2"/>
      <c r="K1974" s="14">
        <v>0</v>
      </c>
      <c r="L1974" s="2"/>
      <c r="M1974" s="15">
        <v>2000</v>
      </c>
      <c r="N1974" s="2"/>
      <c r="O1974" s="15">
        <v>0</v>
      </c>
      <c r="P1974" s="2"/>
      <c r="Q1974" s="15">
        <f t="shared" si="69"/>
        <v>2000</v>
      </c>
      <c r="T1974" s="13"/>
    </row>
    <row r="1975" spans="1:21" ht="11.85" customHeight="1" x14ac:dyDescent="0.2">
      <c r="A1975" s="3" t="s">
        <v>322</v>
      </c>
      <c r="C1975" s="2">
        <f>SUM(C1951:C1957)+SUM(C1958:C1974)</f>
        <v>46609.17</v>
      </c>
      <c r="D1975" s="2"/>
      <c r="E1975" s="2">
        <f>SUM(E1951:E1957)+SUM(E1958:E1974)</f>
        <v>54906.490000000005</v>
      </c>
      <c r="F1975" s="2"/>
      <c r="G1975" s="2">
        <f>SUM(G1951:G1957)+SUM(G1958:G1974)</f>
        <v>76778.64</v>
      </c>
      <c r="H1975" s="2"/>
      <c r="I1975" s="2">
        <f>SUM(I1951:I1957)+SUM(I1958:I1974)</f>
        <v>86850</v>
      </c>
      <c r="J1975" s="2"/>
      <c r="K1975" s="4">
        <f>SUM(K1951:K1957)+SUM(K1958:K1974)</f>
        <v>86850</v>
      </c>
      <c r="L1975" s="2"/>
      <c r="M1975" s="4">
        <f>SUM(M1951:M1957)+SUM(M1958:M1974)</f>
        <v>99000</v>
      </c>
      <c r="N1975" s="2"/>
      <c r="O1975" s="4">
        <f>SUM(O1951:O1957)+SUM(O1958:O1974)</f>
        <v>0</v>
      </c>
      <c r="P1975" s="2"/>
      <c r="Q1975" s="4">
        <f>SUM(Q1951:Q1957)+SUM(Q1958:Q1974)</f>
        <v>99000</v>
      </c>
      <c r="T1975" s="17"/>
      <c r="U1975" s="2"/>
    </row>
    <row r="1976" spans="1:21" ht="11.85" customHeight="1" x14ac:dyDescent="0.2">
      <c r="A1976" s="1"/>
      <c r="B1976" s="1"/>
      <c r="E1976" s="2" t="str">
        <f>$E$1</f>
        <v>CITY OF BRADY</v>
      </c>
    </row>
    <row r="1977" spans="1:21" ht="11.85" customHeight="1" x14ac:dyDescent="0.2">
      <c r="E1977" s="2" t="str">
        <f>$E$2</f>
        <v>BUDGET REPORT</v>
      </c>
    </row>
    <row r="1978" spans="1:21" ht="11.85" customHeight="1" x14ac:dyDescent="0.2">
      <c r="E1978" s="2" t="str">
        <f>$E$3</f>
        <v>FISCAL YEAR 2022 - 2023</v>
      </c>
    </row>
    <row r="1979" spans="1:21" ht="11.85" customHeight="1" x14ac:dyDescent="0.2">
      <c r="A1979" s="3" t="s">
        <v>3</v>
      </c>
    </row>
    <row r="1980" spans="1:21" ht="11.85" customHeight="1" x14ac:dyDescent="0.2">
      <c r="A1980" s="3" t="s">
        <v>955</v>
      </c>
    </row>
    <row r="1981" spans="1:21" ht="11.85" customHeight="1" x14ac:dyDescent="0.2">
      <c r="I1981" s="49" t="str">
        <f>$I$6</f>
        <v>(----- 2021-2022 ------)</v>
      </c>
      <c r="J1981" s="49"/>
      <c r="K1981" s="49"/>
      <c r="L1981" s="6"/>
      <c r="M1981" s="49" t="str">
        <f>$M$6</f>
        <v>2022-2023</v>
      </c>
      <c r="N1981" s="49"/>
      <c r="O1981" s="49"/>
      <c r="P1981" s="49"/>
      <c r="Q1981" s="49"/>
    </row>
    <row r="1982" spans="1:21" ht="11.85" customHeight="1" x14ac:dyDescent="0.2">
      <c r="C1982" s="7" t="str">
        <f>$C$7</f>
        <v>2018-2019</v>
      </c>
      <c r="D1982" s="6"/>
      <c r="E1982" s="7" t="str">
        <f>$E$7</f>
        <v>2019-2020</v>
      </c>
      <c r="F1982" s="6"/>
      <c r="G1982" s="7" t="str">
        <f>$G$7</f>
        <v>2020-2021</v>
      </c>
      <c r="H1982" s="6"/>
      <c r="I1982" s="7" t="s">
        <v>9</v>
      </c>
      <c r="J1982" s="6"/>
      <c r="K1982" s="8" t="str">
        <f>+$K$7</f>
        <v>PROJECTED</v>
      </c>
      <c r="L1982" s="6"/>
      <c r="M1982" s="8" t="str">
        <f>$M$7</f>
        <v>2022-2023</v>
      </c>
      <c r="N1982" s="6"/>
      <c r="O1982" s="8" t="str">
        <f>$O$7</f>
        <v>2022-2023</v>
      </c>
      <c r="P1982" s="6"/>
      <c r="Q1982" s="8" t="str">
        <f>$Q$7</f>
        <v xml:space="preserve">APPROVED </v>
      </c>
    </row>
    <row r="1983" spans="1:21" ht="11.85" customHeight="1" x14ac:dyDescent="0.2">
      <c r="A1983" s="9" t="s">
        <v>268</v>
      </c>
      <c r="C1983" s="10" t="s">
        <v>12</v>
      </c>
      <c r="D1983" s="6"/>
      <c r="E1983" s="10" t="s">
        <v>12</v>
      </c>
      <c r="F1983" s="6"/>
      <c r="G1983" s="10" t="s">
        <v>12</v>
      </c>
      <c r="H1983" s="6"/>
      <c r="I1983" s="10" t="s">
        <v>13</v>
      </c>
      <c r="J1983" s="6"/>
      <c r="K1983" s="11" t="s">
        <v>13</v>
      </c>
      <c r="L1983" s="6"/>
      <c r="M1983" s="11" t="str">
        <f>$M$8</f>
        <v>BASE</v>
      </c>
      <c r="N1983" s="6"/>
      <c r="O1983" s="11" t="str">
        <f>$O$8</f>
        <v>SUPPLEMENTAL</v>
      </c>
      <c r="P1983" s="6"/>
      <c r="Q1983" s="11" t="str">
        <f>$Q$8</f>
        <v>BUDGET</v>
      </c>
    </row>
    <row r="1984" spans="1:21" ht="11.85" customHeight="1" x14ac:dyDescent="0.2">
      <c r="D1984" s="2"/>
      <c r="F1984" s="2"/>
      <c r="H1984" s="2"/>
      <c r="J1984" s="2"/>
      <c r="L1984" s="2"/>
      <c r="N1984" s="2"/>
      <c r="P1984" s="2"/>
    </row>
    <row r="1985" spans="1:21" ht="11.85" customHeight="1" x14ac:dyDescent="0.2">
      <c r="A1985" s="3" t="s">
        <v>1004</v>
      </c>
      <c r="C1985" s="2">
        <v>40336.69</v>
      </c>
      <c r="D1985" s="2"/>
      <c r="E1985" s="2">
        <v>0</v>
      </c>
      <c r="F1985" s="2"/>
      <c r="G1985" s="2">
        <v>0</v>
      </c>
      <c r="H1985" s="2"/>
      <c r="I1985" s="2">
        <v>0</v>
      </c>
      <c r="J1985" s="2"/>
      <c r="K1985" s="4">
        <v>0</v>
      </c>
      <c r="L1985" s="2"/>
      <c r="M1985" s="4">
        <v>0</v>
      </c>
      <c r="N1985" s="2"/>
      <c r="O1985" s="4">
        <v>0</v>
      </c>
      <c r="P1985" s="2"/>
      <c r="Q1985" s="4">
        <f>M1985+O1985</f>
        <v>0</v>
      </c>
    </row>
    <row r="1986" spans="1:21" ht="11.85" customHeight="1" x14ac:dyDescent="0.2">
      <c r="A1986" s="3" t="s">
        <v>1005</v>
      </c>
      <c r="C1986" s="14">
        <v>0</v>
      </c>
      <c r="D1986" s="2"/>
      <c r="E1986" s="14">
        <v>0</v>
      </c>
      <c r="F1986" s="2"/>
      <c r="G1986" s="14">
        <v>0</v>
      </c>
      <c r="H1986" s="2"/>
      <c r="I1986" s="14">
        <v>0</v>
      </c>
      <c r="J1986" s="2"/>
      <c r="K1986" s="15">
        <v>0</v>
      </c>
      <c r="L1986" s="2"/>
      <c r="M1986" s="15">
        <v>16000</v>
      </c>
      <c r="N1986" s="2"/>
      <c r="O1986" s="15">
        <v>0</v>
      </c>
      <c r="P1986" s="2"/>
      <c r="Q1986" s="15">
        <f>M1986+O1986</f>
        <v>16000</v>
      </c>
    </row>
    <row r="1987" spans="1:21" ht="11.85" customHeight="1" x14ac:dyDescent="0.2">
      <c r="A1987" s="3" t="s">
        <v>325</v>
      </c>
      <c r="C1987" s="2">
        <f>SUM(C1985:C1986)</f>
        <v>40336.69</v>
      </c>
      <c r="D1987" s="2"/>
      <c r="E1987" s="2">
        <f>SUM(E1985:E1986)</f>
        <v>0</v>
      </c>
      <c r="F1987" s="2"/>
      <c r="G1987" s="2">
        <f>SUM(G1985:G1986)</f>
        <v>0</v>
      </c>
      <c r="H1987" s="2"/>
      <c r="I1987" s="2">
        <f>SUM(I1985:I1986)</f>
        <v>0</v>
      </c>
      <c r="J1987" s="2"/>
      <c r="K1987" s="4">
        <f>SUM(K1985:K1986)</f>
        <v>0</v>
      </c>
      <c r="L1987" s="2"/>
      <c r="M1987" s="4">
        <f>SUM(M1985:M1986)</f>
        <v>16000</v>
      </c>
      <c r="N1987" s="2"/>
      <c r="O1987" s="4">
        <f>SUM(O1985:O1986)</f>
        <v>0</v>
      </c>
      <c r="P1987" s="2"/>
      <c r="Q1987" s="4">
        <f>SUM(Q1985:Q1986)</f>
        <v>16000</v>
      </c>
    </row>
    <row r="1988" spans="1:21" ht="11.85" customHeight="1" x14ac:dyDescent="0.2">
      <c r="D1988" s="2"/>
      <c r="F1988" s="2"/>
      <c r="H1988" s="2"/>
      <c r="J1988" s="2"/>
      <c r="L1988" s="2"/>
      <c r="N1988" s="2"/>
      <c r="P1988" s="2"/>
    </row>
    <row r="1989" spans="1:21" ht="11.85" hidden="1" customHeight="1" x14ac:dyDescent="0.2">
      <c r="A1989" s="12" t="s">
        <v>1006</v>
      </c>
      <c r="D1989" s="2"/>
      <c r="F1989" s="2"/>
      <c r="H1989" s="2"/>
      <c r="J1989" s="2"/>
      <c r="L1989" s="2"/>
      <c r="N1989" s="2"/>
      <c r="P1989" s="2"/>
    </row>
    <row r="1990" spans="1:21" ht="11.85" hidden="1" customHeight="1" x14ac:dyDescent="0.2">
      <c r="A1990" s="3" t="s">
        <v>1007</v>
      </c>
      <c r="C1990" s="14">
        <v>0</v>
      </c>
      <c r="D1990" s="2"/>
      <c r="E1990" s="14">
        <v>0</v>
      </c>
      <c r="F1990" s="2"/>
      <c r="G1990" s="14">
        <v>0</v>
      </c>
      <c r="H1990" s="2"/>
      <c r="I1990" s="14">
        <v>0</v>
      </c>
      <c r="J1990" s="2"/>
      <c r="K1990" s="15">
        <v>0</v>
      </c>
      <c r="L1990" s="2"/>
      <c r="M1990" s="15">
        <v>0</v>
      </c>
      <c r="N1990" s="2"/>
      <c r="O1990" s="15">
        <v>0</v>
      </c>
      <c r="P1990" s="2"/>
      <c r="Q1990" s="15">
        <f>M1990+O1990</f>
        <v>0</v>
      </c>
    </row>
    <row r="1991" spans="1:21" ht="11.85" hidden="1" customHeight="1" x14ac:dyDescent="0.2">
      <c r="A1991" s="3" t="s">
        <v>1008</v>
      </c>
      <c r="C1991" s="2">
        <f>SUM(C1990)</f>
        <v>0</v>
      </c>
      <c r="D1991" s="2"/>
      <c r="E1991" s="2">
        <f>SUM(E1990)</f>
        <v>0</v>
      </c>
      <c r="F1991" s="2"/>
      <c r="G1991" s="2">
        <f>SUM(G1990)</f>
        <v>0</v>
      </c>
      <c r="H1991" s="2"/>
      <c r="I1991" s="2">
        <f>SUM(I1990)</f>
        <v>0</v>
      </c>
      <c r="J1991" s="2"/>
      <c r="K1991" s="4">
        <f>SUM(K1990)</f>
        <v>0</v>
      </c>
      <c r="L1991" s="2"/>
      <c r="M1991" s="4">
        <f>SUM(M1990)</f>
        <v>0</v>
      </c>
      <c r="N1991" s="2"/>
      <c r="O1991" s="4">
        <f>SUM(O1990)</f>
        <v>0</v>
      </c>
      <c r="P1991" s="2"/>
      <c r="Q1991" s="4">
        <f>SUM(Q1990)</f>
        <v>0</v>
      </c>
    </row>
    <row r="1992" spans="1:21" ht="11.85" hidden="1" customHeight="1" x14ac:dyDescent="0.2">
      <c r="D1992" s="2"/>
      <c r="F1992" s="2"/>
      <c r="H1992" s="2"/>
      <c r="J1992" s="2"/>
      <c r="L1992" s="2"/>
      <c r="N1992" s="2"/>
      <c r="P1992" s="2"/>
    </row>
    <row r="1993" spans="1:21" ht="11.85" hidden="1" customHeight="1" x14ac:dyDescent="0.2">
      <c r="A1993" s="12" t="s">
        <v>326</v>
      </c>
      <c r="D1993" s="2"/>
      <c r="F1993" s="2"/>
      <c r="H1993" s="2"/>
      <c r="J1993" s="2"/>
      <c r="L1993" s="2"/>
      <c r="N1993" s="2"/>
      <c r="P1993" s="2"/>
    </row>
    <row r="1994" spans="1:21" ht="11.85" hidden="1" customHeight="1" x14ac:dyDescent="0.2">
      <c r="A1994" s="3" t="s">
        <v>1009</v>
      </c>
      <c r="C1994" s="14">
        <v>0</v>
      </c>
      <c r="D1994" s="2"/>
      <c r="E1994" s="14">
        <v>0</v>
      </c>
      <c r="F1994" s="2"/>
      <c r="G1994" s="14">
        <v>0</v>
      </c>
      <c r="H1994" s="2"/>
      <c r="I1994" s="14">
        <v>0</v>
      </c>
      <c r="J1994" s="2"/>
      <c r="K1994" s="15">
        <v>0</v>
      </c>
      <c r="L1994" s="2"/>
      <c r="M1994" s="15">
        <v>0</v>
      </c>
      <c r="N1994" s="2"/>
      <c r="O1994" s="15">
        <v>0</v>
      </c>
      <c r="P1994" s="2"/>
      <c r="Q1994" s="15">
        <f>M1994+O1994</f>
        <v>0</v>
      </c>
    </row>
    <row r="1995" spans="1:21" ht="11.85" hidden="1" customHeight="1" x14ac:dyDescent="0.2">
      <c r="A1995" s="3" t="s">
        <v>330</v>
      </c>
      <c r="C1995" s="2">
        <f>SUM(C1994)</f>
        <v>0</v>
      </c>
      <c r="D1995" s="2"/>
      <c r="E1995" s="2">
        <f>SUM(E1994)</f>
        <v>0</v>
      </c>
      <c r="F1995" s="2"/>
      <c r="G1995" s="2">
        <f>SUM(G1994)</f>
        <v>0</v>
      </c>
      <c r="H1995" s="2"/>
      <c r="I1995" s="2">
        <f>SUM(I1994)</f>
        <v>0</v>
      </c>
      <c r="J1995" s="2"/>
      <c r="K1995" s="4">
        <f>SUM(K1994)</f>
        <v>0</v>
      </c>
      <c r="L1995" s="2"/>
      <c r="M1995" s="4">
        <f>SUM(M1994)</f>
        <v>0</v>
      </c>
      <c r="N1995" s="2"/>
      <c r="O1995" s="4">
        <f>SUM(O1994)</f>
        <v>0</v>
      </c>
      <c r="P1995" s="2"/>
      <c r="Q1995" s="4">
        <f>SUM(Q1994)</f>
        <v>0</v>
      </c>
    </row>
    <row r="1996" spans="1:21" ht="11.85" hidden="1" customHeight="1" x14ac:dyDescent="0.2">
      <c r="D1996" s="2"/>
      <c r="F1996" s="2"/>
      <c r="H1996" s="2"/>
      <c r="J1996" s="2"/>
      <c r="L1996" s="2"/>
      <c r="N1996" s="2"/>
      <c r="P1996" s="2"/>
    </row>
    <row r="1997" spans="1:21" ht="11.85" hidden="1" customHeight="1" x14ac:dyDescent="0.2">
      <c r="D1997" s="2"/>
      <c r="F1997" s="2"/>
      <c r="H1997" s="2"/>
      <c r="J1997" s="2"/>
      <c r="L1997" s="2"/>
      <c r="N1997" s="2"/>
      <c r="P1997" s="2"/>
    </row>
    <row r="1998" spans="1:21" ht="11.85" customHeight="1" x14ac:dyDescent="0.2">
      <c r="A1998" s="3" t="s">
        <v>1010</v>
      </c>
      <c r="C1998" s="2">
        <f>C1930+C1948+C1975+C1987+C1991+C1995</f>
        <v>219319.71000000002</v>
      </c>
      <c r="D1998" s="2"/>
      <c r="E1998" s="2">
        <f>E1930+E1948+E1975+E1987+E1991+E1995</f>
        <v>208560.09999999998</v>
      </c>
      <c r="F1998" s="2"/>
      <c r="G1998" s="2">
        <f>G1930+G1948+G1975+G1987+G1991+G1995</f>
        <v>238967.06</v>
      </c>
      <c r="H1998" s="2"/>
      <c r="I1998" s="2">
        <f>I1930+I1948+I1975+I1987+I1991+I1995</f>
        <v>250245</v>
      </c>
      <c r="J1998" s="2"/>
      <c r="K1998" s="4">
        <f>K1930+K1948+K1975+K1987+K1991+K1995</f>
        <v>250245</v>
      </c>
      <c r="L1998" s="2"/>
      <c r="M1998" s="4">
        <f>M1930+M1948+M1975+M1987+M1991+M1995</f>
        <v>286572</v>
      </c>
      <c r="N1998" s="2"/>
      <c r="O1998" s="4">
        <f>O1930+O1948+O1975+O1987+O1991+O1995</f>
        <v>16400</v>
      </c>
      <c r="P1998" s="2"/>
      <c r="Q1998" s="4">
        <f>Q1930+Q1948+Q1975+Q1987+Q1991+Q1995</f>
        <v>302972</v>
      </c>
      <c r="T1998" s="13"/>
      <c r="U1998" s="2"/>
    </row>
    <row r="1999" spans="1:21" ht="11.85" customHeight="1" x14ac:dyDescent="0.2"/>
    <row r="2000" spans="1:21" ht="11.85" customHeight="1" x14ac:dyDescent="0.2"/>
    <row r="2001" ht="11.85" customHeight="1" x14ac:dyDescent="0.2"/>
    <row r="2002" ht="11.85" customHeight="1" x14ac:dyDescent="0.2"/>
    <row r="2003" ht="11.85" customHeight="1" x14ac:dyDescent="0.2"/>
    <row r="2004" ht="11.85" customHeight="1" x14ac:dyDescent="0.2"/>
    <row r="2005" ht="11.85" customHeight="1" x14ac:dyDescent="0.2"/>
    <row r="2006" ht="11.85" customHeight="1" x14ac:dyDescent="0.2"/>
    <row r="2007" ht="11.85" customHeight="1" x14ac:dyDescent="0.2"/>
    <row r="2008" ht="11.85" customHeight="1" x14ac:dyDescent="0.2"/>
    <row r="2009" ht="11.85" customHeight="1" x14ac:dyDescent="0.2"/>
    <row r="2010" ht="11.85" customHeight="1" x14ac:dyDescent="0.2"/>
    <row r="2011" ht="11.85" customHeight="1" x14ac:dyDescent="0.2"/>
    <row r="2012" ht="11.85" customHeight="1" x14ac:dyDescent="0.2"/>
    <row r="2013" ht="11.85" customHeight="1" x14ac:dyDescent="0.2"/>
    <row r="2014" ht="11.85" customHeight="1" x14ac:dyDescent="0.2"/>
    <row r="2015" ht="11.85" customHeight="1" x14ac:dyDescent="0.2"/>
    <row r="2016" ht="11.85" customHeight="1" x14ac:dyDescent="0.2"/>
    <row r="2017" ht="11.85" customHeight="1" x14ac:dyDescent="0.2"/>
    <row r="2018" ht="11.85" customHeight="1" x14ac:dyDescent="0.2"/>
    <row r="2019" ht="11.85" customHeight="1" x14ac:dyDescent="0.2"/>
    <row r="2020" ht="11.85" customHeight="1" x14ac:dyDescent="0.2"/>
    <row r="2021" ht="11.85" customHeight="1" x14ac:dyDescent="0.2"/>
    <row r="2022" ht="11.85" customHeight="1" x14ac:dyDescent="0.2"/>
    <row r="2023" ht="11.85" customHeight="1" x14ac:dyDescent="0.2"/>
    <row r="2024" ht="11.85" customHeight="1" x14ac:dyDescent="0.2"/>
    <row r="2025" ht="11.85" customHeight="1" x14ac:dyDescent="0.2"/>
    <row r="2026" ht="11.85" customHeight="1" x14ac:dyDescent="0.2"/>
    <row r="2027" ht="11.85" customHeight="1" x14ac:dyDescent="0.2"/>
    <row r="2028" ht="11.85" customHeight="1" x14ac:dyDescent="0.2"/>
    <row r="2029" ht="11.85" customHeight="1" x14ac:dyDescent="0.2"/>
    <row r="2030" ht="11.85" customHeight="1" x14ac:dyDescent="0.2"/>
    <row r="2031" ht="11.85" customHeight="1" x14ac:dyDescent="0.2"/>
    <row r="2032" ht="11.85" customHeight="1" x14ac:dyDescent="0.2"/>
    <row r="2033" spans="1:17" ht="11.85" customHeight="1" x14ac:dyDescent="0.2"/>
    <row r="2034" spans="1:17" ht="11.85" customHeight="1" x14ac:dyDescent="0.2"/>
    <row r="2035" spans="1:17" ht="11.85" customHeight="1" x14ac:dyDescent="0.2"/>
    <row r="2036" spans="1:17" ht="11.85" customHeight="1" x14ac:dyDescent="0.2"/>
    <row r="2037" spans="1:17" ht="11.85" customHeight="1" x14ac:dyDescent="0.2"/>
    <row r="2038" spans="1:17" ht="11.85" customHeight="1" x14ac:dyDescent="0.2"/>
    <row r="2039" spans="1:17" ht="11.85" customHeight="1" x14ac:dyDescent="0.2">
      <c r="A2039" s="1"/>
      <c r="B2039" s="1"/>
      <c r="E2039" s="2" t="str">
        <f>$E$1</f>
        <v>CITY OF BRADY</v>
      </c>
    </row>
    <row r="2040" spans="1:17" ht="11.85" customHeight="1" x14ac:dyDescent="0.2">
      <c r="E2040" s="2" t="str">
        <f>$E$2</f>
        <v>BUDGET REPORT</v>
      </c>
    </row>
    <row r="2041" spans="1:17" ht="11.85" customHeight="1" x14ac:dyDescent="0.2">
      <c r="E2041" s="2" t="str">
        <f>$E$3</f>
        <v>FISCAL YEAR 2022 - 2023</v>
      </c>
    </row>
    <row r="2042" spans="1:17" ht="11.85" customHeight="1" x14ac:dyDescent="0.2">
      <c r="A2042" s="3" t="s">
        <v>3</v>
      </c>
    </row>
    <row r="2043" spans="1:17" ht="11.85" customHeight="1" x14ac:dyDescent="0.2">
      <c r="A2043" s="3" t="s">
        <v>1011</v>
      </c>
    </row>
    <row r="2044" spans="1:17" ht="11.85" customHeight="1" x14ac:dyDescent="0.2">
      <c r="I2044" s="49" t="str">
        <f>$I$6</f>
        <v>(----- 2021-2022 ------)</v>
      </c>
      <c r="J2044" s="49"/>
      <c r="K2044" s="49"/>
      <c r="L2044" s="6"/>
      <c r="M2044" s="49" t="str">
        <f>$M$6</f>
        <v>2022-2023</v>
      </c>
      <c r="N2044" s="49"/>
      <c r="O2044" s="49"/>
      <c r="P2044" s="49"/>
      <c r="Q2044" s="49"/>
    </row>
    <row r="2045" spans="1:17" ht="11.85" customHeight="1" x14ac:dyDescent="0.2">
      <c r="C2045" s="7" t="str">
        <f>$C$7</f>
        <v>2018-2019</v>
      </c>
      <c r="D2045" s="6"/>
      <c r="E2045" s="7" t="str">
        <f>$E$7</f>
        <v>2019-2020</v>
      </c>
      <c r="F2045" s="6"/>
      <c r="G2045" s="7" t="str">
        <f>$G$7</f>
        <v>2020-2021</v>
      </c>
      <c r="H2045" s="6"/>
      <c r="I2045" s="7" t="s">
        <v>9</v>
      </c>
      <c r="J2045" s="6"/>
      <c r="K2045" s="8" t="str">
        <f>+$K$7</f>
        <v>PROJECTED</v>
      </c>
      <c r="L2045" s="6"/>
      <c r="M2045" s="8" t="str">
        <f>$M$7</f>
        <v>2022-2023</v>
      </c>
      <c r="N2045" s="6"/>
      <c r="O2045" s="8" t="str">
        <f>$O$7</f>
        <v>2022-2023</v>
      </c>
      <c r="P2045" s="6"/>
      <c r="Q2045" s="8" t="str">
        <f>$Q$7</f>
        <v xml:space="preserve">APPROVED </v>
      </c>
    </row>
    <row r="2046" spans="1:17" ht="11.85" customHeight="1" x14ac:dyDescent="0.2">
      <c r="A2046" s="9" t="s">
        <v>268</v>
      </c>
      <c r="C2046" s="10" t="s">
        <v>12</v>
      </c>
      <c r="D2046" s="6"/>
      <c r="E2046" s="10" t="s">
        <v>12</v>
      </c>
      <c r="F2046" s="6"/>
      <c r="G2046" s="10" t="s">
        <v>12</v>
      </c>
      <c r="H2046" s="6"/>
      <c r="I2046" s="10" t="s">
        <v>13</v>
      </c>
      <c r="J2046" s="6"/>
      <c r="K2046" s="11" t="s">
        <v>13</v>
      </c>
      <c r="L2046" s="6"/>
      <c r="M2046" s="11" t="str">
        <f>$M$8</f>
        <v>BASE</v>
      </c>
      <c r="N2046" s="6"/>
      <c r="O2046" s="11" t="str">
        <f>$O$8</f>
        <v>SUPPLEMENTAL</v>
      </c>
      <c r="P2046" s="6"/>
      <c r="Q2046" s="11" t="str">
        <f>$Q$8</f>
        <v>BUDGET</v>
      </c>
    </row>
    <row r="2047" spans="1:17" ht="11.85" customHeight="1" x14ac:dyDescent="0.2"/>
    <row r="2048" spans="1:17" ht="11.85" customHeight="1" x14ac:dyDescent="0.2">
      <c r="A2048" s="12" t="s">
        <v>281</v>
      </c>
      <c r="D2048" s="2"/>
      <c r="F2048" s="2"/>
      <c r="H2048" s="2"/>
      <c r="J2048" s="2"/>
      <c r="L2048" s="2"/>
      <c r="N2048" s="2"/>
      <c r="P2048" s="2"/>
    </row>
    <row r="2049" spans="1:20" ht="11.85" customHeight="1" x14ac:dyDescent="0.2">
      <c r="A2049" s="3" t="s">
        <v>1012</v>
      </c>
      <c r="C2049" s="2">
        <v>4431.1099999999997</v>
      </c>
      <c r="D2049" s="2"/>
      <c r="E2049" s="2">
        <v>4453.2299999999996</v>
      </c>
      <c r="F2049" s="2"/>
      <c r="G2049" s="2">
        <v>5965.52</v>
      </c>
      <c r="H2049" s="2"/>
      <c r="I2049" s="2">
        <v>7500</v>
      </c>
      <c r="J2049" s="2"/>
      <c r="K2049" s="4">
        <v>7500</v>
      </c>
      <c r="L2049" s="2"/>
      <c r="M2049" s="4">
        <v>7500</v>
      </c>
      <c r="N2049" s="2"/>
      <c r="O2049" s="4">
        <v>0</v>
      </c>
      <c r="P2049" s="2"/>
      <c r="Q2049" s="4">
        <f t="shared" ref="Q2049:Q2055" si="70">M2049+O2049</f>
        <v>7500</v>
      </c>
      <c r="T2049" s="13"/>
    </row>
    <row r="2050" spans="1:20" ht="11.85" customHeight="1" x14ac:dyDescent="0.2">
      <c r="A2050" s="3" t="s">
        <v>1013</v>
      </c>
      <c r="C2050" s="2">
        <v>0</v>
      </c>
      <c r="D2050" s="2"/>
      <c r="E2050" s="2">
        <v>0</v>
      </c>
      <c r="F2050" s="2"/>
      <c r="G2050" s="2">
        <v>0</v>
      </c>
      <c r="H2050" s="2"/>
      <c r="I2050" s="2">
        <v>0</v>
      </c>
      <c r="J2050" s="2"/>
      <c r="K2050" s="4">
        <v>0</v>
      </c>
      <c r="L2050" s="2"/>
      <c r="M2050" s="4">
        <v>0</v>
      </c>
      <c r="N2050" s="2"/>
      <c r="O2050" s="4">
        <v>0</v>
      </c>
      <c r="P2050" s="2"/>
      <c r="Q2050" s="4">
        <f t="shared" si="70"/>
        <v>0</v>
      </c>
      <c r="T2050" s="13"/>
    </row>
    <row r="2051" spans="1:20" ht="11.85" customHeight="1" x14ac:dyDescent="0.2">
      <c r="A2051" s="3" t="s">
        <v>1014</v>
      </c>
      <c r="C2051" s="2">
        <v>0</v>
      </c>
      <c r="D2051" s="2"/>
      <c r="E2051" s="2">
        <v>0</v>
      </c>
      <c r="F2051" s="2"/>
      <c r="G2051" s="2">
        <v>0</v>
      </c>
      <c r="H2051" s="2"/>
      <c r="I2051" s="2">
        <v>0</v>
      </c>
      <c r="J2051" s="2"/>
      <c r="K2051" s="4">
        <v>0</v>
      </c>
      <c r="L2051" s="2"/>
      <c r="M2051" s="4">
        <v>0</v>
      </c>
      <c r="N2051" s="2"/>
      <c r="O2051" s="4">
        <v>0</v>
      </c>
      <c r="P2051" s="2"/>
      <c r="Q2051" s="4">
        <f t="shared" si="70"/>
        <v>0</v>
      </c>
      <c r="T2051" s="13"/>
    </row>
    <row r="2052" spans="1:20" ht="11.85" hidden="1" customHeight="1" x14ac:dyDescent="0.2">
      <c r="A2052" s="3" t="s">
        <v>1015</v>
      </c>
      <c r="C2052" s="2">
        <v>0</v>
      </c>
      <c r="D2052" s="2"/>
      <c r="E2052" s="2">
        <v>0</v>
      </c>
      <c r="F2052" s="2"/>
      <c r="G2052" s="2">
        <v>0</v>
      </c>
      <c r="H2052" s="2"/>
      <c r="I2052" s="2">
        <v>0</v>
      </c>
      <c r="J2052" s="2"/>
      <c r="K2052" s="4">
        <v>0</v>
      </c>
      <c r="L2052" s="2"/>
      <c r="M2052" s="4">
        <v>0</v>
      </c>
      <c r="N2052" s="2"/>
      <c r="O2052" s="4">
        <v>0</v>
      </c>
      <c r="P2052" s="2"/>
      <c r="Q2052" s="4">
        <f t="shared" si="70"/>
        <v>0</v>
      </c>
      <c r="T2052" s="13"/>
    </row>
    <row r="2053" spans="1:20" ht="11.85" customHeight="1" x14ac:dyDescent="0.2">
      <c r="A2053" s="3" t="s">
        <v>1016</v>
      </c>
      <c r="C2053" s="2">
        <v>0</v>
      </c>
      <c r="D2053" s="2"/>
      <c r="E2053" s="2">
        <v>0</v>
      </c>
      <c r="F2053" s="2"/>
      <c r="G2053" s="2">
        <v>0</v>
      </c>
      <c r="H2053" s="2"/>
      <c r="I2053" s="2">
        <v>400</v>
      </c>
      <c r="J2053" s="2"/>
      <c r="K2053" s="4">
        <v>400</v>
      </c>
      <c r="L2053" s="2"/>
      <c r="M2053" s="4">
        <v>400</v>
      </c>
      <c r="N2053" s="2"/>
      <c r="O2053" s="4">
        <v>0</v>
      </c>
      <c r="P2053" s="2"/>
      <c r="Q2053" s="4">
        <f t="shared" si="70"/>
        <v>400</v>
      </c>
      <c r="T2053" s="13"/>
    </row>
    <row r="2054" spans="1:20" ht="11.85" customHeight="1" x14ac:dyDescent="0.2">
      <c r="A2054" s="3" t="s">
        <v>1017</v>
      </c>
      <c r="C2054" s="2">
        <v>0</v>
      </c>
      <c r="D2054" s="2"/>
      <c r="E2054" s="2">
        <v>0</v>
      </c>
      <c r="F2054" s="2"/>
      <c r="G2054" s="2">
        <v>0</v>
      </c>
      <c r="H2054" s="2"/>
      <c r="I2054" s="2">
        <v>0</v>
      </c>
      <c r="J2054" s="2"/>
      <c r="K2054" s="4">
        <v>0</v>
      </c>
      <c r="L2054" s="2"/>
      <c r="M2054" s="4">
        <v>0</v>
      </c>
      <c r="N2054" s="2"/>
      <c r="O2054" s="4">
        <v>0</v>
      </c>
      <c r="P2054" s="2"/>
      <c r="Q2054" s="4">
        <f t="shared" si="70"/>
        <v>0</v>
      </c>
      <c r="T2054" s="13"/>
    </row>
    <row r="2055" spans="1:20" ht="11.85" customHeight="1" x14ac:dyDescent="0.2">
      <c r="A2055" s="3" t="s">
        <v>1018</v>
      </c>
      <c r="C2055" s="14">
        <v>0</v>
      </c>
      <c r="D2055" s="2"/>
      <c r="E2055" s="14">
        <v>0</v>
      </c>
      <c r="F2055" s="2"/>
      <c r="G2055" s="14">
        <v>0</v>
      </c>
      <c r="H2055" s="2"/>
      <c r="I2055" s="14">
        <v>0</v>
      </c>
      <c r="J2055" s="2"/>
      <c r="K2055" s="15">
        <v>0</v>
      </c>
      <c r="L2055" s="2"/>
      <c r="M2055" s="15">
        <v>0</v>
      </c>
      <c r="N2055" s="2"/>
      <c r="O2055" s="15">
        <v>0</v>
      </c>
      <c r="P2055" s="2"/>
      <c r="Q2055" s="15">
        <f t="shared" si="70"/>
        <v>0</v>
      </c>
      <c r="T2055" s="13"/>
    </row>
    <row r="2056" spans="1:20" ht="11.85" customHeight="1" x14ac:dyDescent="0.2">
      <c r="A2056" s="3" t="s">
        <v>299</v>
      </c>
      <c r="C2056" s="2">
        <f>SUM(C2049:C2055)</f>
        <v>4431.1099999999997</v>
      </c>
      <c r="D2056" s="2"/>
      <c r="E2056" s="2">
        <f>SUM(E2049:E2055)</f>
        <v>4453.2299999999996</v>
      </c>
      <c r="F2056" s="2"/>
      <c r="G2056" s="2">
        <f>SUM(G2049:G2055)</f>
        <v>5965.52</v>
      </c>
      <c r="H2056" s="2"/>
      <c r="I2056" s="2">
        <f>SUM(I2049:I2055)</f>
        <v>7900</v>
      </c>
      <c r="J2056" s="2"/>
      <c r="K2056" s="4">
        <f>SUM(K2049:K2055)</f>
        <v>7900</v>
      </c>
      <c r="L2056" s="2"/>
      <c r="M2056" s="4">
        <f>SUM(M2049:M2055)</f>
        <v>7900</v>
      </c>
      <c r="N2056" s="2"/>
      <c r="O2056" s="4">
        <f>SUM(O2049:O2055)</f>
        <v>0</v>
      </c>
      <c r="P2056" s="2"/>
      <c r="Q2056" s="4">
        <f>SUM(Q2049:Q2055)</f>
        <v>7900</v>
      </c>
    </row>
    <row r="2057" spans="1:20" ht="11.85" customHeight="1" x14ac:dyDescent="0.2">
      <c r="D2057" s="2"/>
      <c r="F2057" s="2"/>
      <c r="H2057" s="2"/>
      <c r="J2057" s="2"/>
      <c r="L2057" s="2"/>
      <c r="N2057" s="2"/>
      <c r="P2057" s="2"/>
    </row>
    <row r="2058" spans="1:20" ht="11.85" customHeight="1" x14ac:dyDescent="0.2">
      <c r="A2058" s="12" t="s">
        <v>300</v>
      </c>
      <c r="D2058" s="2"/>
      <c r="F2058" s="2"/>
      <c r="H2058" s="2"/>
      <c r="J2058" s="2"/>
      <c r="L2058" s="2"/>
      <c r="N2058" s="2"/>
      <c r="P2058" s="2"/>
    </row>
    <row r="2059" spans="1:20" ht="11.85" customHeight="1" x14ac:dyDescent="0.2">
      <c r="A2059" s="3" t="s">
        <v>1019</v>
      </c>
      <c r="C2059" s="2">
        <v>0</v>
      </c>
      <c r="D2059" s="2"/>
      <c r="E2059" s="2">
        <v>0</v>
      </c>
      <c r="F2059" s="2"/>
      <c r="G2059" s="2">
        <v>0</v>
      </c>
      <c r="H2059" s="2"/>
      <c r="I2059" s="2">
        <v>100</v>
      </c>
      <c r="J2059" s="2"/>
      <c r="K2059" s="4">
        <v>100</v>
      </c>
      <c r="L2059" s="2"/>
      <c r="M2059" s="4">
        <v>100</v>
      </c>
      <c r="N2059" s="2"/>
      <c r="O2059" s="4">
        <v>0</v>
      </c>
      <c r="P2059" s="2"/>
      <c r="Q2059" s="4">
        <f>M2059+O2059</f>
        <v>100</v>
      </c>
      <c r="T2059" s="13"/>
    </row>
    <row r="2060" spans="1:20" ht="11.85" customHeight="1" x14ac:dyDescent="0.2">
      <c r="A2060" s="3" t="s">
        <v>1020</v>
      </c>
      <c r="C2060" s="2">
        <v>0</v>
      </c>
      <c r="D2060" s="2"/>
      <c r="E2060" s="2">
        <v>0</v>
      </c>
      <c r="F2060" s="2"/>
      <c r="G2060" s="2">
        <v>0</v>
      </c>
      <c r="H2060" s="2"/>
      <c r="I2060" s="2">
        <v>0</v>
      </c>
      <c r="J2060" s="2"/>
      <c r="K2060" s="4">
        <v>0</v>
      </c>
      <c r="L2060" s="2"/>
      <c r="M2060" s="4">
        <v>0</v>
      </c>
      <c r="N2060" s="2"/>
      <c r="O2060" s="4">
        <v>0</v>
      </c>
      <c r="P2060" s="2"/>
      <c r="Q2060" s="4">
        <f>M2060+O2060</f>
        <v>0</v>
      </c>
      <c r="T2060" s="13"/>
    </row>
    <row r="2061" spans="1:20" ht="11.85" customHeight="1" x14ac:dyDescent="0.2">
      <c r="A2061" s="3" t="s">
        <v>1021</v>
      </c>
      <c r="C2061" s="2">
        <v>178.71</v>
      </c>
      <c r="D2061" s="2"/>
      <c r="E2061" s="2">
        <v>17.579999999999998</v>
      </c>
      <c r="F2061" s="2"/>
      <c r="G2061" s="2">
        <v>26.16</v>
      </c>
      <c r="H2061" s="2"/>
      <c r="I2061" s="2">
        <v>3000</v>
      </c>
      <c r="J2061" s="2"/>
      <c r="K2061" s="4">
        <v>3000</v>
      </c>
      <c r="L2061" s="2"/>
      <c r="M2061" s="4">
        <v>3000</v>
      </c>
      <c r="N2061" s="2"/>
      <c r="O2061" s="4">
        <v>0</v>
      </c>
      <c r="P2061" s="2"/>
      <c r="Q2061" s="4">
        <f>M2061+O2061</f>
        <v>3000</v>
      </c>
      <c r="T2061" s="13"/>
    </row>
    <row r="2062" spans="1:20" ht="11.85" customHeight="1" x14ac:dyDescent="0.2">
      <c r="A2062" s="3" t="s">
        <v>1022</v>
      </c>
      <c r="C2062" s="2">
        <v>0</v>
      </c>
      <c r="D2062" s="2"/>
      <c r="E2062" s="2">
        <v>0</v>
      </c>
      <c r="F2062" s="2"/>
      <c r="G2062" s="2">
        <v>0</v>
      </c>
      <c r="H2062" s="2"/>
      <c r="I2062" s="2">
        <v>0</v>
      </c>
      <c r="J2062" s="2"/>
      <c r="K2062" s="4">
        <v>0</v>
      </c>
      <c r="L2062" s="2"/>
      <c r="M2062" s="4">
        <v>0</v>
      </c>
      <c r="N2062" s="2"/>
      <c r="O2062" s="4">
        <v>0</v>
      </c>
      <c r="P2062" s="2"/>
      <c r="Q2062" s="4">
        <f>M2062+O2062</f>
        <v>0</v>
      </c>
      <c r="T2062" s="13"/>
    </row>
    <row r="2063" spans="1:20" ht="11.85" customHeight="1" x14ac:dyDescent="0.2">
      <c r="A2063" s="3" t="s">
        <v>1023</v>
      </c>
      <c r="C2063" s="14">
        <v>0</v>
      </c>
      <c r="D2063" s="2"/>
      <c r="E2063" s="14">
        <v>0</v>
      </c>
      <c r="F2063" s="2"/>
      <c r="G2063" s="14">
        <v>0</v>
      </c>
      <c r="H2063" s="2"/>
      <c r="I2063" s="14">
        <v>0</v>
      </c>
      <c r="J2063" s="2"/>
      <c r="K2063" s="15">
        <v>0</v>
      </c>
      <c r="L2063" s="2"/>
      <c r="M2063" s="15">
        <v>0</v>
      </c>
      <c r="N2063" s="2"/>
      <c r="O2063" s="15">
        <v>0</v>
      </c>
      <c r="P2063" s="2"/>
      <c r="Q2063" s="15">
        <f>M2063+O2063</f>
        <v>0</v>
      </c>
      <c r="T2063" s="13"/>
    </row>
    <row r="2064" spans="1:20" ht="11.85" customHeight="1" x14ac:dyDescent="0.2">
      <c r="A2064" s="3" t="s">
        <v>322</v>
      </c>
      <c r="C2064" s="2">
        <f>SUM(C2059:C2063)</f>
        <v>178.71</v>
      </c>
      <c r="D2064" s="2"/>
      <c r="E2064" s="2">
        <f>SUM(E2059:E2063)</f>
        <v>17.579999999999998</v>
      </c>
      <c r="F2064" s="2"/>
      <c r="G2064" s="2">
        <f>SUM(G2059:G2063)</f>
        <v>26.16</v>
      </c>
      <c r="H2064" s="2"/>
      <c r="I2064" s="2">
        <f>SUM(I2059:I2063)</f>
        <v>3100</v>
      </c>
      <c r="J2064" s="2"/>
      <c r="K2064" s="4">
        <f>SUM(K2059:K2063)</f>
        <v>3100</v>
      </c>
      <c r="L2064" s="2"/>
      <c r="M2064" s="4">
        <f>SUM(M2059:M2063)</f>
        <v>3100</v>
      </c>
      <c r="N2064" s="2"/>
      <c r="O2064" s="4">
        <f>SUM(O2059:O2063)</f>
        <v>0</v>
      </c>
      <c r="P2064" s="2"/>
      <c r="Q2064" s="4">
        <f>SUM(Q2059:Q2063)</f>
        <v>3100</v>
      </c>
    </row>
    <row r="2065" spans="1:20" ht="11.85" customHeight="1" x14ac:dyDescent="0.2">
      <c r="D2065" s="2"/>
      <c r="F2065" s="2"/>
      <c r="H2065" s="2"/>
      <c r="J2065" s="2"/>
      <c r="L2065" s="2"/>
      <c r="N2065" s="2"/>
      <c r="P2065" s="2"/>
    </row>
    <row r="2066" spans="1:20" ht="11.85" customHeight="1" x14ac:dyDescent="0.2">
      <c r="A2066" s="3" t="s">
        <v>1024</v>
      </c>
      <c r="C2066" s="2">
        <v>0</v>
      </c>
      <c r="D2066" s="2"/>
      <c r="E2066" s="2">
        <v>0</v>
      </c>
      <c r="F2066" s="2"/>
      <c r="G2066" s="2">
        <v>0</v>
      </c>
      <c r="H2066" s="2"/>
      <c r="I2066" s="2">
        <v>0</v>
      </c>
      <c r="J2066" s="2"/>
      <c r="K2066" s="4">
        <v>0</v>
      </c>
      <c r="L2066" s="2"/>
      <c r="M2066" s="4">
        <v>0</v>
      </c>
      <c r="N2066" s="2"/>
      <c r="O2066" s="4">
        <v>0</v>
      </c>
      <c r="P2066" s="2"/>
      <c r="Q2066" s="4">
        <f>M2066+O2066</f>
        <v>0</v>
      </c>
      <c r="T2066" s="13"/>
    </row>
    <row r="2067" spans="1:20" ht="11.85" customHeight="1" x14ac:dyDescent="0.2">
      <c r="A2067" s="3" t="s">
        <v>1025</v>
      </c>
      <c r="C2067" s="14">
        <v>0</v>
      </c>
      <c r="D2067" s="2"/>
      <c r="E2067" s="14">
        <v>0</v>
      </c>
      <c r="F2067" s="2"/>
      <c r="G2067" s="14">
        <v>0</v>
      </c>
      <c r="H2067" s="2"/>
      <c r="I2067" s="14">
        <v>0</v>
      </c>
      <c r="J2067" s="2"/>
      <c r="K2067" s="15">
        <v>0</v>
      </c>
      <c r="L2067" s="2"/>
      <c r="M2067" s="15">
        <v>0</v>
      </c>
      <c r="N2067" s="2"/>
      <c r="O2067" s="15">
        <v>0</v>
      </c>
      <c r="P2067" s="2"/>
      <c r="Q2067" s="15">
        <f>M2067+O2067</f>
        <v>0</v>
      </c>
      <c r="T2067" s="13"/>
    </row>
    <row r="2068" spans="1:20" ht="11.85" customHeight="1" x14ac:dyDescent="0.2">
      <c r="A2068" s="3" t="s">
        <v>325</v>
      </c>
      <c r="C2068" s="2">
        <f>SUM(C2066:C2067)</f>
        <v>0</v>
      </c>
      <c r="D2068" s="2"/>
      <c r="E2068" s="2">
        <f>SUM(E2066:E2067)</f>
        <v>0</v>
      </c>
      <c r="F2068" s="2"/>
      <c r="G2068" s="2">
        <f>SUM(G2066:G2067)</f>
        <v>0</v>
      </c>
      <c r="H2068" s="2"/>
      <c r="I2068" s="2">
        <f>SUM(I2066:I2067)</f>
        <v>0</v>
      </c>
      <c r="J2068" s="2"/>
      <c r="K2068" s="4">
        <f>SUM(K2066:K2067)</f>
        <v>0</v>
      </c>
      <c r="L2068" s="2"/>
      <c r="M2068" s="4">
        <f>SUM(M2066:M2067)</f>
        <v>0</v>
      </c>
      <c r="N2068" s="2"/>
      <c r="O2068" s="4">
        <f>SUM(O2066:O2067)</f>
        <v>0</v>
      </c>
      <c r="P2068" s="2"/>
      <c r="Q2068" s="4">
        <f>SUM(Q2066:Q2067)</f>
        <v>0</v>
      </c>
    </row>
    <row r="2069" spans="1:20" ht="11.85" customHeight="1" x14ac:dyDescent="0.2">
      <c r="D2069" s="2"/>
      <c r="F2069" s="2"/>
      <c r="H2069" s="2"/>
      <c r="J2069" s="2"/>
      <c r="L2069" s="2"/>
      <c r="N2069" s="2"/>
      <c r="P2069" s="2"/>
    </row>
    <row r="2070" spans="1:20" ht="11.85" customHeight="1" x14ac:dyDescent="0.2">
      <c r="A2070" s="3" t="s">
        <v>1026</v>
      </c>
      <c r="C2070" s="2">
        <f>+C2056+C2064+C2068</f>
        <v>4609.82</v>
      </c>
      <c r="D2070" s="2"/>
      <c r="E2070" s="2">
        <f>+E2056+E2064+E2068</f>
        <v>4470.8099999999995</v>
      </c>
      <c r="F2070" s="2"/>
      <c r="G2070" s="2">
        <f>+G2056+G2064+G2068</f>
        <v>5991.68</v>
      </c>
      <c r="H2070" s="2"/>
      <c r="I2070" s="2">
        <f>+I2056+I2064+I2068</f>
        <v>11000</v>
      </c>
      <c r="J2070" s="2"/>
      <c r="K2070" s="4">
        <f>+K2056+K2064+K2068</f>
        <v>11000</v>
      </c>
      <c r="L2070" s="2"/>
      <c r="M2070" s="4">
        <f>+M2056+M2064+M2068</f>
        <v>11000</v>
      </c>
      <c r="N2070" s="2"/>
      <c r="O2070" s="4">
        <f>+O2056+O2064+O2068</f>
        <v>0</v>
      </c>
      <c r="P2070" s="2"/>
      <c r="Q2070" s="4">
        <f>+Q2056+Q2064+Q2068</f>
        <v>11000</v>
      </c>
      <c r="T2070" s="13"/>
    </row>
    <row r="2071" spans="1:20" ht="11.85" customHeight="1" x14ac:dyDescent="0.2">
      <c r="D2071" s="2"/>
      <c r="F2071" s="2"/>
      <c r="H2071" s="2"/>
      <c r="J2071" s="2"/>
      <c r="L2071" s="2"/>
      <c r="N2071" s="2"/>
      <c r="P2071" s="2"/>
    </row>
    <row r="2072" spans="1:20" ht="11.85" customHeight="1" x14ac:dyDescent="0.2">
      <c r="D2072" s="2"/>
      <c r="F2072" s="2"/>
      <c r="H2072" s="2"/>
      <c r="J2072" s="2"/>
      <c r="L2072" s="2"/>
      <c r="N2072" s="2"/>
      <c r="P2072" s="2"/>
    </row>
    <row r="2073" spans="1:20" ht="11.85" customHeight="1" x14ac:dyDescent="0.2">
      <c r="D2073" s="2"/>
      <c r="F2073" s="2"/>
      <c r="H2073" s="2"/>
      <c r="J2073" s="2"/>
      <c r="L2073" s="2"/>
      <c r="N2073" s="2"/>
      <c r="P2073" s="2"/>
    </row>
    <row r="2074" spans="1:20" ht="11.85" customHeight="1" x14ac:dyDescent="0.2">
      <c r="D2074" s="2"/>
      <c r="F2074" s="2"/>
      <c r="H2074" s="2"/>
      <c r="J2074" s="2"/>
      <c r="L2074" s="2"/>
      <c r="N2074" s="2"/>
      <c r="P2074" s="2"/>
    </row>
    <row r="2075" spans="1:20" ht="11.85" customHeight="1" x14ac:dyDescent="0.2">
      <c r="D2075" s="2"/>
      <c r="F2075" s="2"/>
      <c r="H2075" s="2"/>
      <c r="J2075" s="2"/>
      <c r="L2075" s="2"/>
      <c r="N2075" s="2"/>
      <c r="P2075" s="2"/>
    </row>
    <row r="2076" spans="1:20" ht="11.85" customHeight="1" x14ac:dyDescent="0.2">
      <c r="D2076" s="2"/>
      <c r="F2076" s="2"/>
      <c r="H2076" s="2"/>
      <c r="J2076" s="2"/>
      <c r="L2076" s="2"/>
      <c r="N2076" s="2"/>
      <c r="P2076" s="2"/>
    </row>
    <row r="2077" spans="1:20" ht="11.85" customHeight="1" x14ac:dyDescent="0.2">
      <c r="D2077" s="2"/>
      <c r="F2077" s="2"/>
      <c r="H2077" s="2"/>
      <c r="J2077" s="2"/>
      <c r="L2077" s="2"/>
      <c r="N2077" s="2"/>
      <c r="P2077" s="2"/>
    </row>
    <row r="2078" spans="1:20" ht="11.85" customHeight="1" x14ac:dyDescent="0.2">
      <c r="D2078" s="2"/>
      <c r="F2078" s="2"/>
      <c r="H2078" s="2"/>
      <c r="J2078" s="2"/>
      <c r="L2078" s="2"/>
      <c r="N2078" s="2"/>
      <c r="P2078" s="2"/>
    </row>
    <row r="2079" spans="1:20" ht="11.85" customHeight="1" x14ac:dyDescent="0.2">
      <c r="D2079" s="2"/>
      <c r="F2079" s="2"/>
      <c r="H2079" s="2"/>
      <c r="J2079" s="2"/>
      <c r="L2079" s="2"/>
      <c r="N2079" s="2"/>
      <c r="P2079" s="2"/>
    </row>
    <row r="2080" spans="1:20" ht="11.85" customHeight="1" x14ac:dyDescent="0.2">
      <c r="D2080" s="2"/>
      <c r="F2080" s="2"/>
      <c r="H2080" s="2"/>
      <c r="J2080" s="2"/>
      <c r="L2080" s="2"/>
      <c r="N2080" s="2"/>
      <c r="P2080" s="2"/>
    </row>
    <row r="2081" spans="4:16" ht="11.85" customHeight="1" x14ac:dyDescent="0.2">
      <c r="D2081" s="2"/>
      <c r="F2081" s="2"/>
      <c r="H2081" s="2"/>
      <c r="J2081" s="2"/>
      <c r="L2081" s="2"/>
      <c r="N2081" s="2"/>
      <c r="P2081" s="2"/>
    </row>
    <row r="2082" spans="4:16" ht="11.85" customHeight="1" x14ac:dyDescent="0.2">
      <c r="D2082" s="2"/>
      <c r="F2082" s="2"/>
      <c r="H2082" s="2"/>
      <c r="J2082" s="2"/>
      <c r="L2082" s="2"/>
      <c r="N2082" s="2"/>
      <c r="P2082" s="2"/>
    </row>
    <row r="2083" spans="4:16" ht="11.85" customHeight="1" x14ac:dyDescent="0.2">
      <c r="D2083" s="2"/>
      <c r="F2083" s="2"/>
      <c r="H2083" s="2"/>
      <c r="J2083" s="2"/>
      <c r="L2083" s="2"/>
      <c r="N2083" s="2"/>
      <c r="P2083" s="2"/>
    </row>
    <row r="2084" spans="4:16" ht="11.85" customHeight="1" x14ac:dyDescent="0.2">
      <c r="D2084" s="2"/>
      <c r="F2084" s="2"/>
      <c r="H2084" s="2"/>
      <c r="J2084" s="2"/>
      <c r="L2084" s="2"/>
      <c r="N2084" s="2"/>
      <c r="P2084" s="2"/>
    </row>
    <row r="2085" spans="4:16" ht="11.85" customHeight="1" x14ac:dyDescent="0.2">
      <c r="D2085" s="2"/>
      <c r="F2085" s="2"/>
      <c r="H2085" s="2"/>
      <c r="J2085" s="2"/>
      <c r="L2085" s="2"/>
      <c r="N2085" s="2"/>
      <c r="P2085" s="2"/>
    </row>
    <row r="2086" spans="4:16" ht="11.85" customHeight="1" x14ac:dyDescent="0.2"/>
    <row r="2087" spans="4:16" ht="11.85" customHeight="1" x14ac:dyDescent="0.2"/>
    <row r="2088" spans="4:16" ht="11.85" customHeight="1" x14ac:dyDescent="0.2"/>
    <row r="2089" spans="4:16" ht="11.85" customHeight="1" x14ac:dyDescent="0.2"/>
    <row r="2090" spans="4:16" ht="11.85" customHeight="1" x14ac:dyDescent="0.2"/>
    <row r="2091" spans="4:16" ht="11.85" customHeight="1" x14ac:dyDescent="0.2"/>
    <row r="2092" spans="4:16" ht="11.85" customHeight="1" x14ac:dyDescent="0.2"/>
    <row r="2093" spans="4:16" ht="11.85" customHeight="1" x14ac:dyDescent="0.2"/>
    <row r="2094" spans="4:16" ht="11.85" customHeight="1" x14ac:dyDescent="0.2"/>
    <row r="2095" spans="4:16" ht="11.85" customHeight="1" x14ac:dyDescent="0.2"/>
    <row r="2096" spans="4:16" ht="11.85" customHeight="1" x14ac:dyDescent="0.2"/>
    <row r="2097" spans="1:20" ht="11.85" customHeight="1" x14ac:dyDescent="0.2"/>
    <row r="2098" spans="1:20" ht="11.85" customHeight="1" x14ac:dyDescent="0.2"/>
    <row r="2099" spans="1:20" ht="11.85" customHeight="1" x14ac:dyDescent="0.2"/>
    <row r="2100" spans="1:20" ht="11.85" customHeight="1" x14ac:dyDescent="0.2"/>
    <row r="2101" spans="1:20" ht="11.85" customHeight="1" x14ac:dyDescent="0.2"/>
    <row r="2102" spans="1:20" ht="11.85" customHeight="1" x14ac:dyDescent="0.2">
      <c r="A2102" s="1"/>
      <c r="B2102" s="1"/>
      <c r="E2102" s="2" t="str">
        <f>$E$1</f>
        <v>CITY OF BRADY</v>
      </c>
    </row>
    <row r="2103" spans="1:20" ht="11.85" customHeight="1" x14ac:dyDescent="0.2">
      <c r="E2103" s="2" t="str">
        <f>$E$2</f>
        <v>BUDGET REPORT</v>
      </c>
    </row>
    <row r="2104" spans="1:20" ht="11.85" customHeight="1" x14ac:dyDescent="0.2">
      <c r="E2104" s="2" t="str">
        <f>$E$3</f>
        <v>FISCAL YEAR 2022 - 2023</v>
      </c>
    </row>
    <row r="2105" spans="1:20" ht="11.85" customHeight="1" x14ac:dyDescent="0.2">
      <c r="A2105" s="3" t="s">
        <v>3</v>
      </c>
    </row>
    <row r="2106" spans="1:20" ht="11.85" customHeight="1" x14ac:dyDescent="0.2">
      <c r="A2106" s="3" t="s">
        <v>1027</v>
      </c>
    </row>
    <row r="2107" spans="1:20" ht="11.85" customHeight="1" x14ac:dyDescent="0.2">
      <c r="I2107" s="49" t="str">
        <f>$I$6</f>
        <v>(----- 2021-2022 ------)</v>
      </c>
      <c r="J2107" s="49"/>
      <c r="K2107" s="49"/>
      <c r="L2107" s="6"/>
      <c r="M2107" s="49" t="str">
        <f>$M$6</f>
        <v>2022-2023</v>
      </c>
      <c r="N2107" s="49"/>
      <c r="O2107" s="49"/>
      <c r="P2107" s="49"/>
      <c r="Q2107" s="49"/>
    </row>
    <row r="2108" spans="1:20" ht="11.85" customHeight="1" x14ac:dyDescent="0.2">
      <c r="C2108" s="7" t="str">
        <f>$C$7</f>
        <v>2018-2019</v>
      </c>
      <c r="D2108" s="6"/>
      <c r="E2108" s="7" t="str">
        <f>$E$7</f>
        <v>2019-2020</v>
      </c>
      <c r="F2108" s="6"/>
      <c r="G2108" s="7" t="str">
        <f>$G$7</f>
        <v>2020-2021</v>
      </c>
      <c r="H2108" s="6"/>
      <c r="I2108" s="7" t="s">
        <v>9</v>
      </c>
      <c r="J2108" s="6"/>
      <c r="K2108" s="8" t="str">
        <f>+$K$7</f>
        <v>PROJECTED</v>
      </c>
      <c r="L2108" s="6"/>
      <c r="M2108" s="8" t="str">
        <f>$M$7</f>
        <v>2022-2023</v>
      </c>
      <c r="N2108" s="6"/>
      <c r="O2108" s="8" t="str">
        <f>$O$7</f>
        <v>2022-2023</v>
      </c>
      <c r="P2108" s="6"/>
      <c r="Q2108" s="8" t="str">
        <f>$Q$7</f>
        <v xml:space="preserve">APPROVED </v>
      </c>
    </row>
    <row r="2109" spans="1:20" ht="11.85" customHeight="1" x14ac:dyDescent="0.2">
      <c r="A2109" s="9" t="s">
        <v>268</v>
      </c>
      <c r="C2109" s="10" t="s">
        <v>12</v>
      </c>
      <c r="D2109" s="6"/>
      <c r="E2109" s="10" t="s">
        <v>12</v>
      </c>
      <c r="F2109" s="6"/>
      <c r="G2109" s="10" t="s">
        <v>12</v>
      </c>
      <c r="H2109" s="6"/>
      <c r="I2109" s="10" t="s">
        <v>13</v>
      </c>
      <c r="J2109" s="6"/>
      <c r="K2109" s="11" t="s">
        <v>13</v>
      </c>
      <c r="L2109" s="6"/>
      <c r="M2109" s="11" t="str">
        <f>$M$8</f>
        <v>BASE</v>
      </c>
      <c r="N2109" s="6"/>
      <c r="O2109" s="11" t="str">
        <f>$O$8</f>
        <v>SUPPLEMENTAL</v>
      </c>
      <c r="P2109" s="6"/>
      <c r="Q2109" s="11" t="str">
        <f>$Q$8</f>
        <v>BUDGET</v>
      </c>
    </row>
    <row r="2110" spans="1:20" ht="11.85" customHeight="1" x14ac:dyDescent="0.2"/>
    <row r="2111" spans="1:20" ht="11.85" customHeight="1" x14ac:dyDescent="0.2">
      <c r="A2111" s="3" t="s">
        <v>269</v>
      </c>
    </row>
    <row r="2112" spans="1:20" ht="11.85" customHeight="1" x14ac:dyDescent="0.2">
      <c r="A2112" s="3" t="s">
        <v>1028</v>
      </c>
      <c r="C2112" s="2">
        <v>42660.81</v>
      </c>
      <c r="D2112" s="2"/>
      <c r="E2112" s="2">
        <v>43950.41</v>
      </c>
      <c r="F2112" s="2"/>
      <c r="G2112" s="2">
        <v>46914.559999999998</v>
      </c>
      <c r="H2112" s="2"/>
      <c r="I2112" s="2">
        <v>46619</v>
      </c>
      <c r="J2112" s="2"/>
      <c r="K2112" s="2">
        <v>46619</v>
      </c>
      <c r="L2112" s="2"/>
      <c r="M2112" s="4">
        <f>48011+8000</f>
        <v>56011</v>
      </c>
      <c r="N2112" s="2"/>
      <c r="O2112" s="4">
        <v>0</v>
      </c>
      <c r="P2112" s="2"/>
      <c r="Q2112" s="4">
        <f t="shared" ref="Q2112:Q2119" si="71">M2112+O2112</f>
        <v>56011</v>
      </c>
      <c r="T2112" s="13"/>
    </row>
    <row r="2113" spans="1:21" ht="11.85" customHeight="1" x14ac:dyDescent="0.2">
      <c r="A2113" s="3" t="s">
        <v>1029</v>
      </c>
      <c r="C2113" s="2">
        <v>215.36</v>
      </c>
      <c r="D2113" s="2"/>
      <c r="E2113" s="2">
        <v>0</v>
      </c>
      <c r="F2113" s="2"/>
      <c r="G2113" s="2">
        <v>0</v>
      </c>
      <c r="H2113" s="2"/>
      <c r="I2113" s="2">
        <v>200</v>
      </c>
      <c r="J2113" s="2"/>
      <c r="K2113" s="2">
        <v>200</v>
      </c>
      <c r="L2113" s="2"/>
      <c r="M2113" s="4">
        <v>200</v>
      </c>
      <c r="N2113" s="2"/>
      <c r="O2113" s="4">
        <v>0</v>
      </c>
      <c r="P2113" s="2"/>
      <c r="Q2113" s="4">
        <f t="shared" si="71"/>
        <v>200</v>
      </c>
      <c r="T2113" s="13"/>
    </row>
    <row r="2114" spans="1:21" ht="11.85" customHeight="1" x14ac:dyDescent="0.2">
      <c r="A2114" s="3" t="s">
        <v>1030</v>
      </c>
      <c r="C2114" s="2">
        <v>240</v>
      </c>
      <c r="D2114" s="2"/>
      <c r="E2114" s="2">
        <v>240</v>
      </c>
      <c r="F2114" s="2"/>
      <c r="G2114" s="2">
        <v>240</v>
      </c>
      <c r="H2114" s="2"/>
      <c r="I2114" s="2">
        <v>240</v>
      </c>
      <c r="J2114" s="2"/>
      <c r="K2114" s="2">
        <v>240</v>
      </c>
      <c r="L2114" s="2"/>
      <c r="M2114" s="4">
        <v>240</v>
      </c>
      <c r="N2114" s="2"/>
      <c r="O2114" s="4">
        <v>0</v>
      </c>
      <c r="P2114" s="2"/>
      <c r="Q2114" s="4">
        <f t="shared" si="71"/>
        <v>240</v>
      </c>
      <c r="T2114" s="13"/>
    </row>
    <row r="2115" spans="1:21" ht="11.85" customHeight="1" x14ac:dyDescent="0.2">
      <c r="A2115" s="3" t="s">
        <v>1031</v>
      </c>
      <c r="C2115" s="2">
        <v>10771.44</v>
      </c>
      <c r="D2115" s="2"/>
      <c r="E2115" s="2">
        <v>11494.39</v>
      </c>
      <c r="F2115" s="2"/>
      <c r="G2115" s="2">
        <v>11817.46</v>
      </c>
      <c r="H2115" s="2"/>
      <c r="I2115" s="2">
        <v>11832</v>
      </c>
      <c r="J2115" s="2"/>
      <c r="K2115" s="2">
        <v>11832</v>
      </c>
      <c r="L2115" s="2"/>
      <c r="M2115" s="4">
        <v>14860</v>
      </c>
      <c r="N2115" s="2"/>
      <c r="O2115" s="4">
        <v>0</v>
      </c>
      <c r="P2115" s="2"/>
      <c r="Q2115" s="4">
        <f t="shared" si="71"/>
        <v>14860</v>
      </c>
      <c r="T2115" s="13"/>
    </row>
    <row r="2116" spans="1:21" ht="11.85" customHeight="1" x14ac:dyDescent="0.2">
      <c r="A2116" s="3" t="s">
        <v>1032</v>
      </c>
      <c r="C2116" s="2">
        <v>4556.83</v>
      </c>
      <c r="D2116" s="2"/>
      <c r="E2116" s="2">
        <v>4505.09</v>
      </c>
      <c r="F2116" s="2"/>
      <c r="G2116" s="2">
        <v>4691.54</v>
      </c>
      <c r="H2116" s="2"/>
      <c r="I2116" s="2">
        <v>4505</v>
      </c>
      <c r="J2116" s="2"/>
      <c r="K2116" s="2">
        <v>4505</v>
      </c>
      <c r="L2116" s="2"/>
      <c r="M2116" s="4">
        <f>4681+800</f>
        <v>5481</v>
      </c>
      <c r="N2116" s="2"/>
      <c r="O2116" s="4">
        <v>0</v>
      </c>
      <c r="P2116" s="2"/>
      <c r="Q2116" s="4">
        <f t="shared" si="71"/>
        <v>5481</v>
      </c>
      <c r="T2116" s="13"/>
    </row>
    <row r="2117" spans="1:21" ht="11.85" customHeight="1" x14ac:dyDescent="0.2">
      <c r="A2117" s="3" t="s">
        <v>1033</v>
      </c>
      <c r="C2117" s="2">
        <v>102.41</v>
      </c>
      <c r="D2117" s="2"/>
      <c r="E2117" s="2">
        <v>104.32</v>
      </c>
      <c r="F2117" s="2"/>
      <c r="G2117" s="2">
        <v>111.89</v>
      </c>
      <c r="H2117" s="2"/>
      <c r="I2117" s="2">
        <v>118</v>
      </c>
      <c r="J2117" s="2"/>
      <c r="K2117" s="2">
        <v>118</v>
      </c>
      <c r="L2117" s="2"/>
      <c r="M2117" s="4">
        <v>154</v>
      </c>
      <c r="N2117" s="2"/>
      <c r="O2117" s="4">
        <v>0</v>
      </c>
      <c r="P2117" s="2"/>
      <c r="Q2117" s="4">
        <f t="shared" si="71"/>
        <v>154</v>
      </c>
      <c r="T2117" s="13"/>
    </row>
    <row r="2118" spans="1:21" ht="11.85" customHeight="1" x14ac:dyDescent="0.2">
      <c r="A2118" s="3" t="s">
        <v>1034</v>
      </c>
      <c r="C2118" s="2">
        <v>9</v>
      </c>
      <c r="D2118" s="2"/>
      <c r="E2118" s="2">
        <v>144</v>
      </c>
      <c r="F2118" s="2"/>
      <c r="G2118" s="2">
        <v>252</v>
      </c>
      <c r="H2118" s="2"/>
      <c r="I2118" s="2">
        <v>144</v>
      </c>
      <c r="J2118" s="2"/>
      <c r="K2118" s="2">
        <v>144</v>
      </c>
      <c r="L2118" s="2"/>
      <c r="M2118" s="4">
        <v>117</v>
      </c>
      <c r="N2118" s="2"/>
      <c r="O2118" s="4">
        <v>0</v>
      </c>
      <c r="P2118" s="2"/>
      <c r="Q2118" s="4">
        <f t="shared" si="71"/>
        <v>117</v>
      </c>
      <c r="T2118" s="13"/>
    </row>
    <row r="2119" spans="1:21" ht="11.85" customHeight="1" x14ac:dyDescent="0.2">
      <c r="A2119" s="3" t="s">
        <v>1035</v>
      </c>
      <c r="C2119" s="14">
        <v>3298.35</v>
      </c>
      <c r="D2119" s="2"/>
      <c r="E2119" s="14">
        <v>3380.43</v>
      </c>
      <c r="F2119" s="2"/>
      <c r="G2119" s="14">
        <v>3474.12</v>
      </c>
      <c r="H2119" s="2"/>
      <c r="I2119" s="14">
        <v>3652</v>
      </c>
      <c r="J2119" s="2"/>
      <c r="K2119" s="14">
        <v>3652</v>
      </c>
      <c r="L2119" s="2"/>
      <c r="M2119" s="15">
        <f>3760+700</f>
        <v>4460</v>
      </c>
      <c r="N2119" s="2"/>
      <c r="O2119" s="15">
        <v>0</v>
      </c>
      <c r="P2119" s="2"/>
      <c r="Q2119" s="15">
        <f t="shared" si="71"/>
        <v>4460</v>
      </c>
      <c r="T2119" s="13"/>
    </row>
    <row r="2120" spans="1:21" ht="11.85" customHeight="1" x14ac:dyDescent="0.2">
      <c r="A2120" s="3" t="s">
        <v>280</v>
      </c>
      <c r="C2120" s="2">
        <f>SUM(C2112:C2119)</f>
        <v>61854.200000000004</v>
      </c>
      <c r="D2120" s="2"/>
      <c r="E2120" s="2">
        <f>SUM(E2112:E2119)</f>
        <v>63818.64</v>
      </c>
      <c r="F2120" s="2"/>
      <c r="G2120" s="2">
        <f>SUM(G2112:G2119)</f>
        <v>67501.569999999992</v>
      </c>
      <c r="H2120" s="2"/>
      <c r="I2120" s="2">
        <f>SUM(I2112:I2119)</f>
        <v>67310</v>
      </c>
      <c r="J2120" s="2"/>
      <c r="K2120" s="4">
        <f>SUM(K2112:K2119)</f>
        <v>67310</v>
      </c>
      <c r="L2120" s="2"/>
      <c r="M2120" s="4">
        <f>SUM(M2112:M2119)</f>
        <v>81523</v>
      </c>
      <c r="N2120" s="2"/>
      <c r="O2120" s="4">
        <f>SUM(O2112:O2119)</f>
        <v>0</v>
      </c>
      <c r="P2120" s="2"/>
      <c r="Q2120" s="4">
        <f>SUM(Q2112:Q2119)</f>
        <v>81523</v>
      </c>
      <c r="R2120" s="2"/>
      <c r="T2120" s="17"/>
      <c r="U2120" s="2"/>
    </row>
    <row r="2121" spans="1:21" ht="11.85" customHeight="1" x14ac:dyDescent="0.2">
      <c r="D2121" s="2"/>
      <c r="F2121" s="2"/>
      <c r="H2121" s="2"/>
      <c r="J2121" s="2"/>
      <c r="L2121" s="2"/>
      <c r="N2121" s="2"/>
      <c r="P2121" s="2"/>
    </row>
    <row r="2122" spans="1:21" ht="11.85" customHeight="1" x14ac:dyDescent="0.2">
      <c r="A2122" s="3" t="s">
        <v>281</v>
      </c>
      <c r="D2122" s="2"/>
      <c r="F2122" s="2"/>
      <c r="H2122" s="2"/>
      <c r="J2122" s="2"/>
      <c r="L2122" s="2"/>
      <c r="N2122" s="2"/>
      <c r="P2122" s="2"/>
    </row>
    <row r="2123" spans="1:21" s="12" customFormat="1" ht="11.85" customHeight="1" x14ac:dyDescent="0.2">
      <c r="A2123" s="3" t="s">
        <v>1036</v>
      </c>
      <c r="C2123" s="2">
        <v>290</v>
      </c>
      <c r="D2123" s="31"/>
      <c r="E2123" s="2">
        <v>290</v>
      </c>
      <c r="F2123" s="31"/>
      <c r="G2123" s="2">
        <v>290</v>
      </c>
      <c r="H2123" s="31"/>
      <c r="I2123" s="2">
        <v>300</v>
      </c>
      <c r="J2123" s="31"/>
      <c r="K2123" s="4">
        <v>300</v>
      </c>
      <c r="L2123" s="31"/>
      <c r="M2123" s="4">
        <v>300</v>
      </c>
      <c r="N2123" s="31"/>
      <c r="O2123" s="4">
        <v>0</v>
      </c>
      <c r="P2123" s="31"/>
      <c r="Q2123" s="4">
        <f>M2123+O2123</f>
        <v>300</v>
      </c>
      <c r="S2123" s="32"/>
      <c r="T2123" s="13"/>
    </row>
    <row r="2124" spans="1:21" ht="11.85" hidden="1" customHeight="1" x14ac:dyDescent="0.2">
      <c r="A2124" s="3" t="s">
        <v>1037</v>
      </c>
      <c r="C2124" s="2">
        <v>0</v>
      </c>
      <c r="D2124" s="2"/>
      <c r="E2124" s="2">
        <v>0</v>
      </c>
      <c r="F2124" s="2"/>
      <c r="G2124" s="2">
        <v>0</v>
      </c>
      <c r="H2124" s="2"/>
      <c r="I2124" s="2">
        <v>0</v>
      </c>
      <c r="J2124" s="2"/>
      <c r="K2124" s="4">
        <v>0</v>
      </c>
      <c r="L2124" s="2"/>
      <c r="M2124" s="4">
        <v>0</v>
      </c>
      <c r="N2124" s="2"/>
      <c r="O2124" s="4">
        <v>0</v>
      </c>
      <c r="P2124" s="2"/>
      <c r="Q2124" s="4">
        <f>M2124+O2124</f>
        <v>0</v>
      </c>
      <c r="T2124" s="13"/>
    </row>
    <row r="2125" spans="1:21" ht="11.85" customHeight="1" x14ac:dyDescent="0.2">
      <c r="A2125" s="3" t="s">
        <v>1038</v>
      </c>
      <c r="C2125" s="2">
        <v>0</v>
      </c>
      <c r="D2125" s="2"/>
      <c r="E2125" s="2">
        <v>285.75</v>
      </c>
      <c r="F2125" s="2"/>
      <c r="G2125" s="2">
        <v>90.6</v>
      </c>
      <c r="H2125" s="2"/>
      <c r="I2125" s="2">
        <v>400</v>
      </c>
      <c r="J2125" s="2"/>
      <c r="K2125" s="4">
        <v>400</v>
      </c>
      <c r="L2125" s="2"/>
      <c r="M2125" s="4">
        <v>400</v>
      </c>
      <c r="N2125" s="2"/>
      <c r="O2125" s="4">
        <v>0</v>
      </c>
      <c r="P2125" s="2"/>
      <c r="Q2125" s="4">
        <f>M2125+O2125</f>
        <v>400</v>
      </c>
      <c r="T2125" s="13"/>
    </row>
    <row r="2126" spans="1:21" ht="11.85" customHeight="1" x14ac:dyDescent="0.2">
      <c r="A2126" s="3" t="s">
        <v>1039</v>
      </c>
      <c r="C2126" s="14">
        <v>0</v>
      </c>
      <c r="D2126" s="2"/>
      <c r="E2126" s="14">
        <v>0</v>
      </c>
      <c r="F2126" s="2"/>
      <c r="G2126" s="14">
        <v>14.88</v>
      </c>
      <c r="H2126" s="2"/>
      <c r="I2126" s="14">
        <v>1600</v>
      </c>
      <c r="J2126" s="2"/>
      <c r="K2126" s="15">
        <v>1600</v>
      </c>
      <c r="L2126" s="2"/>
      <c r="M2126" s="15">
        <v>0</v>
      </c>
      <c r="N2126" s="2"/>
      <c r="O2126" s="15">
        <v>0</v>
      </c>
      <c r="P2126" s="2"/>
      <c r="Q2126" s="15">
        <f>M2126+O2126</f>
        <v>0</v>
      </c>
      <c r="T2126" s="13"/>
    </row>
    <row r="2127" spans="1:21" ht="11.85" customHeight="1" x14ac:dyDescent="0.2">
      <c r="A2127" s="3" t="s">
        <v>299</v>
      </c>
      <c r="C2127" s="2">
        <f>SUM(C2123:C2126)</f>
        <v>290</v>
      </c>
      <c r="D2127" s="2"/>
      <c r="E2127" s="2">
        <f>SUM(E2123:E2126)</f>
        <v>575.75</v>
      </c>
      <c r="F2127" s="2"/>
      <c r="G2127" s="2">
        <f>SUM(G2123:G2126)</f>
        <v>395.48</v>
      </c>
      <c r="H2127" s="2"/>
      <c r="I2127" s="2">
        <f>SUM(I2123:I2126)</f>
        <v>2300</v>
      </c>
      <c r="J2127" s="2"/>
      <c r="K2127" s="4">
        <f>SUM(K2123:K2126)</f>
        <v>2300</v>
      </c>
      <c r="L2127" s="2"/>
      <c r="M2127" s="4">
        <f>SUM(M2123:M2126)</f>
        <v>700</v>
      </c>
      <c r="N2127" s="2"/>
      <c r="O2127" s="4">
        <f>SUM(O2123:O2126)</f>
        <v>0</v>
      </c>
      <c r="P2127" s="2"/>
      <c r="Q2127" s="4">
        <f>SUM(Q2123:Q2126)</f>
        <v>700</v>
      </c>
      <c r="T2127" s="17"/>
    </row>
    <row r="2128" spans="1:21" ht="11.85" customHeight="1" x14ac:dyDescent="0.2">
      <c r="D2128" s="2"/>
      <c r="F2128" s="2"/>
      <c r="H2128" s="2"/>
      <c r="J2128" s="2"/>
      <c r="L2128" s="2"/>
      <c r="N2128" s="2"/>
      <c r="P2128" s="2"/>
    </row>
    <row r="2129" spans="1:20" ht="11.85" customHeight="1" x14ac:dyDescent="0.2">
      <c r="A2129" s="12" t="s">
        <v>300</v>
      </c>
      <c r="D2129" s="2"/>
      <c r="F2129" s="2"/>
      <c r="H2129" s="2"/>
      <c r="J2129" s="2"/>
      <c r="L2129" s="2"/>
      <c r="N2129" s="2"/>
      <c r="P2129" s="2"/>
    </row>
    <row r="2130" spans="1:20" ht="11.85" hidden="1" customHeight="1" x14ac:dyDescent="0.2">
      <c r="A2130" s="3" t="s">
        <v>1040</v>
      </c>
      <c r="C2130" s="2">
        <v>0</v>
      </c>
      <c r="D2130" s="2"/>
      <c r="E2130" s="2">
        <v>0</v>
      </c>
      <c r="F2130" s="2"/>
      <c r="G2130" s="2">
        <v>0</v>
      </c>
      <c r="H2130" s="2"/>
      <c r="I2130" s="2">
        <v>0</v>
      </c>
      <c r="J2130" s="2"/>
      <c r="K2130" s="4">
        <v>0</v>
      </c>
      <c r="L2130" s="2"/>
      <c r="M2130" s="4">
        <v>0</v>
      </c>
      <c r="N2130" s="2"/>
      <c r="O2130" s="4">
        <v>0</v>
      </c>
      <c r="P2130" s="2"/>
      <c r="Q2130" s="4">
        <f>M2130+O2130</f>
        <v>0</v>
      </c>
      <c r="T2130" s="13"/>
    </row>
    <row r="2131" spans="1:20" ht="11.85" customHeight="1" x14ac:dyDescent="0.2">
      <c r="A2131" s="3" t="s">
        <v>1041</v>
      </c>
      <c r="C2131" s="2">
        <v>0</v>
      </c>
      <c r="D2131" s="2"/>
      <c r="E2131" s="2">
        <v>0</v>
      </c>
      <c r="F2131" s="2"/>
      <c r="G2131" s="2">
        <v>0</v>
      </c>
      <c r="H2131" s="2"/>
      <c r="I2131" s="2">
        <v>400</v>
      </c>
      <c r="J2131" s="2"/>
      <c r="K2131" s="4">
        <v>400</v>
      </c>
      <c r="L2131" s="2"/>
      <c r="M2131" s="4">
        <v>500</v>
      </c>
      <c r="N2131" s="2"/>
      <c r="O2131" s="4">
        <v>0</v>
      </c>
      <c r="P2131" s="2"/>
      <c r="Q2131" s="4">
        <f>M2131+O2131</f>
        <v>500</v>
      </c>
      <c r="T2131" s="13"/>
    </row>
    <row r="2132" spans="1:20" ht="11.85" customHeight="1" x14ac:dyDescent="0.2">
      <c r="A2132" s="3" t="s">
        <v>1042</v>
      </c>
      <c r="C2132" s="2">
        <v>558.11</v>
      </c>
      <c r="D2132" s="2"/>
      <c r="E2132" s="2">
        <v>987.28</v>
      </c>
      <c r="F2132" s="2"/>
      <c r="G2132" s="2">
        <v>448.92</v>
      </c>
      <c r="H2132" s="2"/>
      <c r="I2132" s="2">
        <v>1000</v>
      </c>
      <c r="J2132" s="2"/>
      <c r="K2132" s="4">
        <v>1000</v>
      </c>
      <c r="L2132" s="2"/>
      <c r="M2132" s="4">
        <v>1000</v>
      </c>
      <c r="N2132" s="2"/>
      <c r="O2132" s="4">
        <v>0</v>
      </c>
      <c r="P2132" s="2"/>
      <c r="Q2132" s="4">
        <f>M2132+O2132</f>
        <v>1000</v>
      </c>
      <c r="T2132" s="13"/>
    </row>
    <row r="2133" spans="1:20" ht="11.85" customHeight="1" x14ac:dyDescent="0.2">
      <c r="A2133" s="3" t="s">
        <v>1043</v>
      </c>
      <c r="C2133" s="2">
        <v>421.4</v>
      </c>
      <c r="D2133" s="2"/>
      <c r="E2133" s="2">
        <v>0</v>
      </c>
      <c r="F2133" s="2"/>
      <c r="G2133" s="2">
        <v>0</v>
      </c>
      <c r="H2133" s="2"/>
      <c r="I2133" s="2">
        <v>500</v>
      </c>
      <c r="J2133" s="2"/>
      <c r="K2133" s="4">
        <v>500</v>
      </c>
      <c r="L2133" s="2"/>
      <c r="M2133" s="4">
        <v>500</v>
      </c>
      <c r="N2133" s="2"/>
      <c r="O2133" s="4">
        <v>0</v>
      </c>
      <c r="P2133" s="2"/>
      <c r="Q2133" s="4">
        <f>M2133+O2133</f>
        <v>500</v>
      </c>
      <c r="T2133" s="13"/>
    </row>
    <row r="2134" spans="1:20" ht="11.85" customHeight="1" x14ac:dyDescent="0.2">
      <c r="A2134" s="3" t="s">
        <v>1044</v>
      </c>
      <c r="C2134" s="14">
        <v>78.89</v>
      </c>
      <c r="D2134" s="2"/>
      <c r="E2134" s="14">
        <v>80.069999999999993</v>
      </c>
      <c r="F2134" s="2"/>
      <c r="G2134" s="14">
        <v>0</v>
      </c>
      <c r="H2134" s="2"/>
      <c r="I2134" s="14">
        <v>80</v>
      </c>
      <c r="J2134" s="2"/>
      <c r="K2134" s="15">
        <v>80</v>
      </c>
      <c r="L2134" s="2"/>
      <c r="M2134" s="15">
        <v>80</v>
      </c>
      <c r="N2134" s="2"/>
      <c r="O2134" s="15">
        <v>0</v>
      </c>
      <c r="P2134" s="2"/>
      <c r="Q2134" s="15">
        <f>M2134+O2134</f>
        <v>80</v>
      </c>
      <c r="T2134" s="13"/>
    </row>
    <row r="2135" spans="1:20" ht="11.85" customHeight="1" x14ac:dyDescent="0.2">
      <c r="A2135" s="3" t="s">
        <v>322</v>
      </c>
      <c r="C2135" s="2">
        <f>SUM(C2130:C2134)</f>
        <v>1058.4000000000001</v>
      </c>
      <c r="D2135" s="2"/>
      <c r="E2135" s="2">
        <f>SUM(E2130:E2134)</f>
        <v>1067.3499999999999</v>
      </c>
      <c r="F2135" s="2"/>
      <c r="G2135" s="2">
        <f>SUM(G2130:G2134)</f>
        <v>448.92</v>
      </c>
      <c r="H2135" s="2"/>
      <c r="I2135" s="2">
        <f>SUM(I2130:I2134)</f>
        <v>1980</v>
      </c>
      <c r="J2135" s="2"/>
      <c r="K2135" s="4">
        <f>SUM(K2130:K2134)</f>
        <v>1980</v>
      </c>
      <c r="L2135" s="2"/>
      <c r="M2135" s="4">
        <f>SUM(M2130:M2134)</f>
        <v>2080</v>
      </c>
      <c r="N2135" s="2"/>
      <c r="O2135" s="4">
        <f>SUM(O2130:O2134)</f>
        <v>0</v>
      </c>
      <c r="P2135" s="2"/>
      <c r="Q2135" s="4">
        <f>SUM(Q2130:Q2134)</f>
        <v>2080</v>
      </c>
      <c r="T2135" s="17"/>
    </row>
    <row r="2136" spans="1:20" ht="11.85" customHeight="1" x14ac:dyDescent="0.2">
      <c r="D2136" s="2"/>
      <c r="F2136" s="2"/>
      <c r="H2136" s="2"/>
      <c r="J2136" s="2"/>
      <c r="L2136" s="2"/>
      <c r="N2136" s="2"/>
      <c r="P2136" s="2"/>
    </row>
    <row r="2137" spans="1:20" ht="11.85" customHeight="1" x14ac:dyDescent="0.2">
      <c r="A2137" s="3" t="s">
        <v>1045</v>
      </c>
      <c r="C2137" s="2">
        <f>C2120+C2127+C2135</f>
        <v>63202.600000000006</v>
      </c>
      <c r="D2137" s="2"/>
      <c r="E2137" s="2">
        <f>E2120+E2127+E2135</f>
        <v>65461.74</v>
      </c>
      <c r="F2137" s="2"/>
      <c r="G2137" s="2">
        <f>G2120+G2127+G2135</f>
        <v>68345.969999999987</v>
      </c>
      <c r="H2137" s="2"/>
      <c r="I2137" s="2">
        <f>I2120+I2127+I2135</f>
        <v>71590</v>
      </c>
      <c r="J2137" s="2"/>
      <c r="K2137" s="4">
        <f>K2120+K2127+K2135</f>
        <v>71590</v>
      </c>
      <c r="L2137" s="2"/>
      <c r="M2137" s="4">
        <f>M2120+M2127+M2135</f>
        <v>84303</v>
      </c>
      <c r="N2137" s="2"/>
      <c r="O2137" s="4">
        <f>O2120+O2127+O2135</f>
        <v>0</v>
      </c>
      <c r="P2137" s="2"/>
      <c r="Q2137" s="4">
        <f>Q2120+Q2127+Q2135</f>
        <v>84303</v>
      </c>
      <c r="R2137" s="2"/>
      <c r="T2137" s="13"/>
    </row>
    <row r="2138" spans="1:20" ht="11.85" customHeight="1" x14ac:dyDescent="0.2"/>
    <row r="2139" spans="1:20" ht="11.85" customHeight="1" x14ac:dyDescent="0.2"/>
    <row r="2140" spans="1:20" ht="11.85" customHeight="1" x14ac:dyDescent="0.2"/>
    <row r="2141" spans="1:20" ht="11.85" customHeight="1" x14ac:dyDescent="0.2"/>
    <row r="2142" spans="1:20" ht="11.85" customHeight="1" x14ac:dyDescent="0.2"/>
    <row r="2143" spans="1:20" ht="11.85" customHeight="1" x14ac:dyDescent="0.2"/>
    <row r="2144" spans="1:20" ht="11.85" customHeight="1" x14ac:dyDescent="0.2"/>
    <row r="2145" ht="11.85" customHeight="1" x14ac:dyDescent="0.2"/>
    <row r="2146" ht="11.85" customHeight="1" x14ac:dyDescent="0.2"/>
    <row r="2147" ht="11.85" customHeight="1" x14ac:dyDescent="0.2"/>
    <row r="2148" ht="11.85" customHeight="1" x14ac:dyDescent="0.2"/>
    <row r="2149" ht="11.85" customHeight="1" x14ac:dyDescent="0.2"/>
    <row r="2150" ht="11.85" customHeight="1" x14ac:dyDescent="0.2"/>
    <row r="2151" ht="11.85" customHeight="1" x14ac:dyDescent="0.2"/>
    <row r="2152" ht="11.85" customHeight="1" x14ac:dyDescent="0.2"/>
    <row r="2153" ht="11.85" customHeight="1" x14ac:dyDescent="0.2"/>
    <row r="2154" ht="11.85" customHeight="1" x14ac:dyDescent="0.2"/>
    <row r="2155" ht="11.85" customHeight="1" x14ac:dyDescent="0.2"/>
    <row r="2156" ht="11.85" customHeight="1" x14ac:dyDescent="0.2"/>
    <row r="2157" ht="11.85" customHeight="1" x14ac:dyDescent="0.2"/>
    <row r="2158" ht="11.85" customHeight="1" x14ac:dyDescent="0.2"/>
    <row r="2159" ht="11.85" customHeight="1" x14ac:dyDescent="0.2"/>
    <row r="2160" ht="11.85" customHeight="1" x14ac:dyDescent="0.2"/>
    <row r="2161" spans="1:20" ht="11.85" customHeight="1" x14ac:dyDescent="0.2"/>
    <row r="2162" spans="1:20" ht="11.85" customHeight="1" x14ac:dyDescent="0.2"/>
    <row r="2163" spans="1:20" ht="11.85" customHeight="1" x14ac:dyDescent="0.2"/>
    <row r="2164" spans="1:20" ht="11.85" customHeight="1" x14ac:dyDescent="0.2"/>
    <row r="2165" spans="1:20" ht="11.85" customHeight="1" x14ac:dyDescent="0.2">
      <c r="A2165" s="1"/>
      <c r="B2165" s="1"/>
      <c r="E2165" s="2" t="str">
        <f>$E$1</f>
        <v>CITY OF BRADY</v>
      </c>
    </row>
    <row r="2166" spans="1:20" ht="11.85" customHeight="1" x14ac:dyDescent="0.2">
      <c r="E2166" s="2" t="str">
        <f>$E$2</f>
        <v>BUDGET REPORT</v>
      </c>
    </row>
    <row r="2167" spans="1:20" ht="11.85" customHeight="1" x14ac:dyDescent="0.2">
      <c r="E2167" s="2" t="str">
        <f>$E$3</f>
        <v>FISCAL YEAR 2022 - 2023</v>
      </c>
    </row>
    <row r="2168" spans="1:20" ht="11.85" customHeight="1" x14ac:dyDescent="0.2">
      <c r="A2168" s="3" t="s">
        <v>3</v>
      </c>
    </row>
    <row r="2169" spans="1:20" ht="11.85" customHeight="1" x14ac:dyDescent="0.2">
      <c r="A2169" s="3" t="s">
        <v>1046</v>
      </c>
    </row>
    <row r="2170" spans="1:20" ht="11.85" customHeight="1" x14ac:dyDescent="0.2">
      <c r="I2170" s="49" t="str">
        <f>$I$6</f>
        <v>(----- 2021-2022 ------)</v>
      </c>
      <c r="J2170" s="49"/>
      <c r="K2170" s="49"/>
      <c r="L2170" s="6"/>
      <c r="M2170" s="49" t="str">
        <f>$M$6</f>
        <v>2022-2023</v>
      </c>
      <c r="N2170" s="49"/>
      <c r="O2170" s="49"/>
      <c r="P2170" s="49"/>
      <c r="Q2170" s="49"/>
    </row>
    <row r="2171" spans="1:20" ht="11.85" customHeight="1" x14ac:dyDescent="0.2">
      <c r="C2171" s="7" t="str">
        <f>$C$7</f>
        <v>2018-2019</v>
      </c>
      <c r="D2171" s="6"/>
      <c r="E2171" s="7" t="str">
        <f>$E$7</f>
        <v>2019-2020</v>
      </c>
      <c r="F2171" s="6"/>
      <c r="G2171" s="7" t="str">
        <f>$G$7</f>
        <v>2020-2021</v>
      </c>
      <c r="H2171" s="6"/>
      <c r="I2171" s="7" t="s">
        <v>9</v>
      </c>
      <c r="J2171" s="6"/>
      <c r="K2171" s="8" t="str">
        <f>+$K$7</f>
        <v>PROJECTED</v>
      </c>
      <c r="L2171" s="6"/>
      <c r="M2171" s="8" t="str">
        <f>$M$7</f>
        <v>2022-2023</v>
      </c>
      <c r="N2171" s="6"/>
      <c r="O2171" s="8" t="str">
        <f>$O$7</f>
        <v>2022-2023</v>
      </c>
      <c r="P2171" s="6"/>
      <c r="Q2171" s="8" t="str">
        <f>$Q$7</f>
        <v xml:space="preserve">APPROVED </v>
      </c>
    </row>
    <row r="2172" spans="1:20" ht="11.85" customHeight="1" x14ac:dyDescent="0.2">
      <c r="A2172" s="9" t="s">
        <v>268</v>
      </c>
      <c r="C2172" s="10" t="s">
        <v>12</v>
      </c>
      <c r="D2172" s="6"/>
      <c r="E2172" s="10" t="s">
        <v>12</v>
      </c>
      <c r="F2172" s="6"/>
      <c r="G2172" s="10" t="s">
        <v>12</v>
      </c>
      <c r="H2172" s="6"/>
      <c r="I2172" s="10" t="s">
        <v>13</v>
      </c>
      <c r="J2172" s="6"/>
      <c r="K2172" s="11" t="s">
        <v>13</v>
      </c>
      <c r="L2172" s="6"/>
      <c r="M2172" s="11" t="str">
        <f>$M$8</f>
        <v>BASE</v>
      </c>
      <c r="N2172" s="6"/>
      <c r="O2172" s="11" t="str">
        <f>$O$8</f>
        <v>SUPPLEMENTAL</v>
      </c>
      <c r="P2172" s="6"/>
      <c r="Q2172" s="11" t="str">
        <f>$Q$8</f>
        <v>BUDGET</v>
      </c>
    </row>
    <row r="2173" spans="1:20" ht="11.85" customHeight="1" x14ac:dyDescent="0.2"/>
    <row r="2174" spans="1:20" ht="11.85" customHeight="1" x14ac:dyDescent="0.2">
      <c r="A2174" s="12" t="s">
        <v>269</v>
      </c>
    </row>
    <row r="2175" spans="1:20" ht="11.85" customHeight="1" x14ac:dyDescent="0.2">
      <c r="A2175" s="3" t="s">
        <v>1047</v>
      </c>
      <c r="C2175" s="2">
        <v>155771.10999999999</v>
      </c>
      <c r="D2175" s="2"/>
      <c r="E2175" s="2">
        <v>168857.32</v>
      </c>
      <c r="F2175" s="2"/>
      <c r="G2175" s="2">
        <v>186084.99</v>
      </c>
      <c r="H2175" s="2"/>
      <c r="I2175" s="2">
        <v>184718</v>
      </c>
      <c r="J2175" s="2"/>
      <c r="K2175" s="2">
        <v>191218</v>
      </c>
      <c r="L2175" s="2"/>
      <c r="M2175" s="4">
        <v>189174</v>
      </c>
      <c r="N2175" s="2"/>
      <c r="O2175" s="4">
        <v>0</v>
      </c>
      <c r="P2175" s="2"/>
      <c r="Q2175" s="4">
        <f t="shared" ref="Q2175:Q2182" si="72">M2175+O2175</f>
        <v>189174</v>
      </c>
      <c r="T2175" s="13"/>
    </row>
    <row r="2176" spans="1:20" ht="11.85" customHeight="1" x14ac:dyDescent="0.2">
      <c r="A2176" s="3" t="s">
        <v>1048</v>
      </c>
      <c r="C2176" s="2">
        <v>639.03</v>
      </c>
      <c r="D2176" s="2"/>
      <c r="E2176" s="2">
        <v>127.26</v>
      </c>
      <c r="F2176" s="2"/>
      <c r="G2176" s="2">
        <v>25.58</v>
      </c>
      <c r="H2176" s="2"/>
      <c r="I2176" s="2">
        <v>200</v>
      </c>
      <c r="J2176" s="2"/>
      <c r="K2176" s="2">
        <v>200</v>
      </c>
      <c r="L2176" s="2"/>
      <c r="M2176" s="4">
        <v>200</v>
      </c>
      <c r="N2176" s="2"/>
      <c r="O2176" s="4">
        <v>0</v>
      </c>
      <c r="P2176" s="2"/>
      <c r="Q2176" s="4">
        <f t="shared" si="72"/>
        <v>200</v>
      </c>
      <c r="T2176" s="13"/>
    </row>
    <row r="2177" spans="1:21" ht="11.85" customHeight="1" x14ac:dyDescent="0.2">
      <c r="A2177" s="3" t="s">
        <v>1049</v>
      </c>
      <c r="C2177" s="2">
        <v>180</v>
      </c>
      <c r="D2177" s="2"/>
      <c r="E2177" s="2">
        <v>180</v>
      </c>
      <c r="F2177" s="2"/>
      <c r="G2177" s="2">
        <v>180</v>
      </c>
      <c r="H2177" s="2"/>
      <c r="I2177" s="2">
        <v>180</v>
      </c>
      <c r="J2177" s="2"/>
      <c r="K2177" s="2">
        <v>180</v>
      </c>
      <c r="L2177" s="2"/>
      <c r="M2177" s="4">
        <v>180</v>
      </c>
      <c r="N2177" s="2"/>
      <c r="O2177" s="4">
        <v>0</v>
      </c>
      <c r="P2177" s="2"/>
      <c r="Q2177" s="4">
        <f t="shared" si="72"/>
        <v>180</v>
      </c>
      <c r="T2177" s="13"/>
    </row>
    <row r="2178" spans="1:21" ht="11.85" customHeight="1" x14ac:dyDescent="0.2">
      <c r="A2178" s="3" t="s">
        <v>1050</v>
      </c>
      <c r="C2178" s="2">
        <v>30733.759999999998</v>
      </c>
      <c r="D2178" s="2"/>
      <c r="E2178" s="2">
        <v>34166.71</v>
      </c>
      <c r="F2178" s="2"/>
      <c r="G2178" s="2">
        <v>35525.519999999997</v>
      </c>
      <c r="H2178" s="2"/>
      <c r="I2178" s="2">
        <v>35496</v>
      </c>
      <c r="J2178" s="2"/>
      <c r="K2178" s="2">
        <v>28996</v>
      </c>
      <c r="L2178" s="2"/>
      <c r="M2178" s="4">
        <v>37080</v>
      </c>
      <c r="N2178" s="2"/>
      <c r="O2178" s="4">
        <v>0</v>
      </c>
      <c r="P2178" s="2"/>
      <c r="Q2178" s="4">
        <f t="shared" si="72"/>
        <v>37080</v>
      </c>
      <c r="T2178" s="13"/>
    </row>
    <row r="2179" spans="1:21" ht="11.85" customHeight="1" x14ac:dyDescent="0.2">
      <c r="A2179" s="3" t="s">
        <v>1051</v>
      </c>
      <c r="C2179" s="2">
        <v>16526.12</v>
      </c>
      <c r="D2179" s="2"/>
      <c r="E2179" s="2">
        <v>17245.91</v>
      </c>
      <c r="F2179" s="2"/>
      <c r="G2179" s="2">
        <v>18534.71</v>
      </c>
      <c r="H2179" s="2"/>
      <c r="I2179" s="2">
        <v>17794</v>
      </c>
      <c r="J2179" s="2"/>
      <c r="K2179" s="2">
        <v>17794</v>
      </c>
      <c r="L2179" s="2"/>
      <c r="M2179" s="4">
        <v>18388</v>
      </c>
      <c r="N2179" s="2"/>
      <c r="O2179" s="4">
        <v>0</v>
      </c>
      <c r="P2179" s="2"/>
      <c r="Q2179" s="4">
        <f>M2179+O2179</f>
        <v>18388</v>
      </c>
      <c r="T2179" s="13"/>
    </row>
    <row r="2180" spans="1:21" ht="11.85" customHeight="1" x14ac:dyDescent="0.2">
      <c r="A2180" s="3" t="s">
        <v>1052</v>
      </c>
      <c r="C2180" s="2">
        <v>377.44</v>
      </c>
      <c r="D2180" s="2"/>
      <c r="E2180" s="2">
        <v>401.29</v>
      </c>
      <c r="F2180" s="2"/>
      <c r="G2180" s="2">
        <v>441.71</v>
      </c>
      <c r="H2180" s="2"/>
      <c r="I2180" s="2">
        <v>467</v>
      </c>
      <c r="J2180" s="2"/>
      <c r="K2180" s="2">
        <v>467</v>
      </c>
      <c r="L2180" s="2"/>
      <c r="M2180" s="4">
        <v>640</v>
      </c>
      <c r="N2180" s="2"/>
      <c r="O2180" s="4">
        <v>0</v>
      </c>
      <c r="P2180" s="2"/>
      <c r="Q2180" s="4">
        <f t="shared" si="72"/>
        <v>640</v>
      </c>
      <c r="T2180" s="13"/>
    </row>
    <row r="2181" spans="1:21" ht="11.85" customHeight="1" x14ac:dyDescent="0.2">
      <c r="A2181" s="3" t="s">
        <v>1053</v>
      </c>
      <c r="C2181" s="2">
        <v>30.67</v>
      </c>
      <c r="D2181" s="2"/>
      <c r="E2181" s="2">
        <v>432</v>
      </c>
      <c r="F2181" s="2"/>
      <c r="G2181" s="2">
        <v>756</v>
      </c>
      <c r="H2181" s="2"/>
      <c r="I2181" s="2">
        <v>432</v>
      </c>
      <c r="J2181" s="2"/>
      <c r="K2181" s="2">
        <v>432</v>
      </c>
      <c r="L2181" s="2"/>
      <c r="M2181" s="4">
        <v>351</v>
      </c>
      <c r="N2181" s="2"/>
      <c r="O2181" s="4">
        <v>0</v>
      </c>
      <c r="P2181" s="2"/>
      <c r="Q2181" s="4">
        <f t="shared" si="72"/>
        <v>351</v>
      </c>
      <c r="T2181" s="13"/>
    </row>
    <row r="2182" spans="1:21" ht="11.85" customHeight="1" x14ac:dyDescent="0.2">
      <c r="A2182" s="3" t="s">
        <v>1054</v>
      </c>
      <c r="C2182" s="14">
        <v>11382.9</v>
      </c>
      <c r="D2182" s="2"/>
      <c r="E2182" s="14">
        <v>12360.31</v>
      </c>
      <c r="F2182" s="2"/>
      <c r="G2182" s="14">
        <v>13158.99</v>
      </c>
      <c r="H2182" s="2"/>
      <c r="I2182" s="14">
        <v>14424</v>
      </c>
      <c r="J2182" s="2"/>
      <c r="K2182" s="14">
        <v>16424</v>
      </c>
      <c r="L2182" s="2"/>
      <c r="M2182" s="15">
        <v>14771</v>
      </c>
      <c r="N2182" s="2"/>
      <c r="O2182" s="15">
        <v>0</v>
      </c>
      <c r="P2182" s="2"/>
      <c r="Q2182" s="15">
        <f t="shared" si="72"/>
        <v>14771</v>
      </c>
      <c r="T2182" s="13"/>
    </row>
    <row r="2183" spans="1:21" ht="11.85" customHeight="1" x14ac:dyDescent="0.2">
      <c r="A2183" s="3" t="s">
        <v>280</v>
      </c>
      <c r="C2183" s="2">
        <f>SUM(C2175:C2182)</f>
        <v>215641.03</v>
      </c>
      <c r="D2183" s="2"/>
      <c r="E2183" s="2">
        <f>SUM(E2175:E2182)</f>
        <v>233770.80000000002</v>
      </c>
      <c r="F2183" s="2"/>
      <c r="G2183" s="2">
        <f>SUM(G2175:G2182)</f>
        <v>254707.49999999994</v>
      </c>
      <c r="H2183" s="2"/>
      <c r="I2183" s="2">
        <f>SUM(I2175:I2182)</f>
        <v>253711</v>
      </c>
      <c r="J2183" s="2"/>
      <c r="K2183" s="4">
        <f>SUM(K2175:K2182)</f>
        <v>255711</v>
      </c>
      <c r="L2183" s="2"/>
      <c r="M2183" s="4">
        <f>SUM(M2175:M2182)</f>
        <v>260784</v>
      </c>
      <c r="N2183" s="2"/>
      <c r="O2183" s="4">
        <f>SUM(O2175:O2182)</f>
        <v>0</v>
      </c>
      <c r="P2183" s="2"/>
      <c r="Q2183" s="4">
        <f>SUM(Q2175:Q2182)</f>
        <v>260784</v>
      </c>
      <c r="R2183" s="2"/>
      <c r="U2183" s="2"/>
    </row>
    <row r="2184" spans="1:21" ht="11.85" customHeight="1" x14ac:dyDescent="0.2">
      <c r="D2184" s="2"/>
      <c r="F2184" s="2"/>
      <c r="H2184" s="2"/>
      <c r="J2184" s="2"/>
      <c r="L2184" s="2"/>
      <c r="N2184" s="2"/>
      <c r="P2184" s="2"/>
    </row>
    <row r="2185" spans="1:21" ht="11.85" customHeight="1" x14ac:dyDescent="0.2">
      <c r="A2185" s="12" t="s">
        <v>281</v>
      </c>
      <c r="D2185" s="2"/>
      <c r="F2185" s="2"/>
      <c r="H2185" s="2"/>
      <c r="J2185" s="2"/>
      <c r="L2185" s="2"/>
      <c r="N2185" s="2"/>
      <c r="P2185" s="2"/>
    </row>
    <row r="2186" spans="1:21" ht="11.85" customHeight="1" x14ac:dyDescent="0.2">
      <c r="A2186" s="3" t="s">
        <v>1055</v>
      </c>
      <c r="C2186" s="2">
        <v>470</v>
      </c>
      <c r="D2186" s="2"/>
      <c r="E2186" s="2">
        <v>865</v>
      </c>
      <c r="F2186" s="2"/>
      <c r="G2186" s="2">
        <v>265</v>
      </c>
      <c r="H2186" s="2"/>
      <c r="I2186" s="2">
        <v>1000</v>
      </c>
      <c r="J2186" s="2"/>
      <c r="K2186" s="2">
        <v>1000</v>
      </c>
      <c r="L2186" s="2"/>
      <c r="M2186" s="4">
        <v>1000</v>
      </c>
      <c r="N2186" s="2"/>
      <c r="O2186" s="4">
        <v>0</v>
      </c>
      <c r="P2186" s="2"/>
      <c r="Q2186" s="4">
        <f t="shared" ref="Q2186:Q2192" si="73">M2186+O2186</f>
        <v>1000</v>
      </c>
      <c r="T2186" s="13"/>
    </row>
    <row r="2187" spans="1:21" ht="11.85" customHeight="1" x14ac:dyDescent="0.2">
      <c r="A2187" s="3" t="s">
        <v>1056</v>
      </c>
      <c r="C2187" s="2">
        <v>0</v>
      </c>
      <c r="D2187" s="2"/>
      <c r="E2187" s="2">
        <v>36.54</v>
      </c>
      <c r="F2187" s="2"/>
      <c r="G2187" s="2">
        <v>0</v>
      </c>
      <c r="H2187" s="2"/>
      <c r="I2187" s="2">
        <v>1000</v>
      </c>
      <c r="J2187" s="2"/>
      <c r="K2187" s="2">
        <v>700</v>
      </c>
      <c r="L2187" s="2"/>
      <c r="M2187" s="4">
        <v>1500</v>
      </c>
      <c r="N2187" s="2"/>
      <c r="O2187" s="4">
        <v>0</v>
      </c>
      <c r="P2187" s="2"/>
      <c r="Q2187" s="4">
        <f t="shared" si="73"/>
        <v>1500</v>
      </c>
      <c r="T2187" s="13"/>
    </row>
    <row r="2188" spans="1:21" ht="11.85" hidden="1" customHeight="1" x14ac:dyDescent="0.2">
      <c r="A2188" s="3" t="s">
        <v>1057</v>
      </c>
      <c r="C2188" s="2">
        <v>0</v>
      </c>
      <c r="D2188" s="2"/>
      <c r="E2188" s="2">
        <v>0</v>
      </c>
      <c r="F2188" s="2"/>
      <c r="G2188" s="2">
        <v>0</v>
      </c>
      <c r="H2188" s="2"/>
      <c r="I2188" s="2">
        <v>0</v>
      </c>
      <c r="J2188" s="2"/>
      <c r="K2188" s="2">
        <v>0</v>
      </c>
      <c r="L2188" s="2"/>
      <c r="M2188" s="4">
        <v>0</v>
      </c>
      <c r="N2188" s="2"/>
      <c r="O2188" s="4">
        <v>0</v>
      </c>
      <c r="P2188" s="2"/>
      <c r="Q2188" s="4">
        <f t="shared" si="73"/>
        <v>0</v>
      </c>
      <c r="T2188" s="13"/>
    </row>
    <row r="2189" spans="1:21" ht="11.85" customHeight="1" x14ac:dyDescent="0.2">
      <c r="A2189" s="3" t="s">
        <v>1058</v>
      </c>
      <c r="C2189" s="2">
        <v>0</v>
      </c>
      <c r="D2189" s="2"/>
      <c r="E2189" s="2">
        <v>0</v>
      </c>
      <c r="F2189" s="2"/>
      <c r="G2189" s="2">
        <v>0</v>
      </c>
      <c r="H2189" s="2"/>
      <c r="I2189" s="2">
        <v>0</v>
      </c>
      <c r="J2189" s="2"/>
      <c r="K2189" s="2">
        <v>0</v>
      </c>
      <c r="L2189" s="2"/>
      <c r="M2189" s="4">
        <v>0</v>
      </c>
      <c r="N2189" s="2"/>
      <c r="O2189" s="4">
        <v>0</v>
      </c>
      <c r="P2189" s="2"/>
      <c r="Q2189" s="4">
        <f t="shared" si="73"/>
        <v>0</v>
      </c>
      <c r="T2189" s="13"/>
    </row>
    <row r="2190" spans="1:21" ht="11.85" customHeight="1" x14ac:dyDescent="0.2">
      <c r="A2190" s="3" t="s">
        <v>1059</v>
      </c>
      <c r="C2190" s="2">
        <v>149</v>
      </c>
      <c r="D2190" s="2"/>
      <c r="E2190" s="2">
        <v>168</v>
      </c>
      <c r="F2190" s="2"/>
      <c r="G2190" s="2">
        <v>1085.4000000000001</v>
      </c>
      <c r="H2190" s="2"/>
      <c r="I2190" s="2">
        <v>800</v>
      </c>
      <c r="J2190" s="2"/>
      <c r="K2190" s="2">
        <v>800</v>
      </c>
      <c r="L2190" s="2"/>
      <c r="M2190" s="4">
        <v>1200</v>
      </c>
      <c r="N2190" s="2"/>
      <c r="O2190" s="4">
        <v>0</v>
      </c>
      <c r="P2190" s="2"/>
      <c r="Q2190" s="4">
        <f>M2190+O2190</f>
        <v>1200</v>
      </c>
      <c r="T2190" s="13"/>
    </row>
    <row r="2191" spans="1:21" ht="11.85" customHeight="1" x14ac:dyDescent="0.2">
      <c r="A2191" s="3" t="s">
        <v>1060</v>
      </c>
      <c r="C2191" s="2">
        <v>0</v>
      </c>
      <c r="D2191" s="2"/>
      <c r="E2191" s="2">
        <v>2164.7800000000002</v>
      </c>
      <c r="F2191" s="2"/>
      <c r="G2191" s="2">
        <v>0</v>
      </c>
      <c r="H2191" s="2"/>
      <c r="I2191" s="2">
        <v>200</v>
      </c>
      <c r="J2191" s="2"/>
      <c r="K2191" s="2">
        <v>200</v>
      </c>
      <c r="L2191" s="2"/>
      <c r="M2191" s="4">
        <v>1800</v>
      </c>
      <c r="N2191" s="2"/>
      <c r="O2191" s="4">
        <v>0</v>
      </c>
      <c r="P2191" s="2"/>
      <c r="Q2191" s="4">
        <f t="shared" si="73"/>
        <v>1800</v>
      </c>
      <c r="T2191" s="13"/>
    </row>
    <row r="2192" spans="1:21" ht="11.85" customHeight="1" x14ac:dyDescent="0.2">
      <c r="A2192" s="3" t="s">
        <v>1061</v>
      </c>
      <c r="C2192" s="14">
        <v>55650</v>
      </c>
      <c r="D2192" s="2"/>
      <c r="E2192" s="14">
        <v>56550</v>
      </c>
      <c r="F2192" s="2"/>
      <c r="G2192" s="14">
        <v>58000</v>
      </c>
      <c r="H2192" s="2"/>
      <c r="I2192" s="14">
        <v>60000</v>
      </c>
      <c r="J2192" s="2"/>
      <c r="K2192" s="14">
        <v>60000</v>
      </c>
      <c r="L2192" s="2"/>
      <c r="M2192" s="15">
        <v>62500</v>
      </c>
      <c r="N2192" s="2"/>
      <c r="O2192" s="15">
        <v>0</v>
      </c>
      <c r="P2192" s="2"/>
      <c r="Q2192" s="15">
        <f t="shared" si="73"/>
        <v>62500</v>
      </c>
      <c r="T2192" s="13"/>
      <c r="U2192" s="2"/>
    </row>
    <row r="2193" spans="1:21" ht="11.85" customHeight="1" x14ac:dyDescent="0.2">
      <c r="A2193" s="3" t="s">
        <v>299</v>
      </c>
      <c r="C2193" s="2">
        <f>SUM(C2186:C2192)</f>
        <v>56269</v>
      </c>
      <c r="D2193" s="2"/>
      <c r="E2193" s="2">
        <f>SUM(E2186:E2192)</f>
        <v>59784.32</v>
      </c>
      <c r="F2193" s="2"/>
      <c r="G2193" s="2">
        <f>SUM(G2186:G2192)</f>
        <v>59350.400000000001</v>
      </c>
      <c r="H2193" s="2"/>
      <c r="I2193" s="2">
        <f>SUM(I2186:I2192)</f>
        <v>63000</v>
      </c>
      <c r="J2193" s="2"/>
      <c r="K2193" s="4">
        <f>SUM(K2186:K2192)</f>
        <v>62700</v>
      </c>
      <c r="L2193" s="2"/>
      <c r="M2193" s="4">
        <f>SUM(M2186:M2192)</f>
        <v>68000</v>
      </c>
      <c r="N2193" s="2"/>
      <c r="O2193" s="4">
        <f>SUM(O2186:O2192)</f>
        <v>0</v>
      </c>
      <c r="P2193" s="2"/>
      <c r="Q2193" s="4">
        <f>SUM(Q2186:Q2192)</f>
        <v>68000</v>
      </c>
      <c r="T2193" s="17"/>
      <c r="U2193" s="2"/>
    </row>
    <row r="2194" spans="1:21" ht="11.85" customHeight="1" x14ac:dyDescent="0.2">
      <c r="D2194" s="2"/>
      <c r="F2194" s="2"/>
      <c r="H2194" s="2"/>
      <c r="J2194" s="2"/>
      <c r="L2194" s="2"/>
      <c r="N2194" s="2"/>
      <c r="P2194" s="2"/>
    </row>
    <row r="2195" spans="1:21" ht="11.85" customHeight="1" x14ac:dyDescent="0.2">
      <c r="A2195" s="12" t="s">
        <v>300</v>
      </c>
      <c r="D2195" s="2"/>
      <c r="F2195" s="2"/>
      <c r="H2195" s="2"/>
      <c r="J2195" s="2"/>
      <c r="L2195" s="2"/>
      <c r="N2195" s="2"/>
      <c r="P2195" s="2"/>
    </row>
    <row r="2196" spans="1:21" ht="11.85" customHeight="1" x14ac:dyDescent="0.2">
      <c r="A2196" s="3" t="s">
        <v>1062</v>
      </c>
      <c r="C2196" s="2">
        <v>208.75</v>
      </c>
      <c r="D2196" s="2"/>
      <c r="E2196" s="2">
        <v>0</v>
      </c>
      <c r="F2196" s="2"/>
      <c r="G2196" s="2">
        <v>0</v>
      </c>
      <c r="H2196" s="2"/>
      <c r="I2196" s="2">
        <v>200</v>
      </c>
      <c r="J2196" s="2"/>
      <c r="K2196" s="2">
        <v>200</v>
      </c>
      <c r="L2196" s="2"/>
      <c r="M2196" s="4">
        <v>200</v>
      </c>
      <c r="N2196" s="2"/>
      <c r="O2196" s="4">
        <v>0</v>
      </c>
      <c r="P2196" s="2"/>
      <c r="Q2196" s="4">
        <f t="shared" ref="Q2196:Q2205" si="74">M2196+O2196</f>
        <v>200</v>
      </c>
      <c r="T2196" s="13"/>
    </row>
    <row r="2197" spans="1:21" ht="11.85" customHeight="1" x14ac:dyDescent="0.2">
      <c r="A2197" s="3" t="s">
        <v>1063</v>
      </c>
      <c r="C2197" s="2">
        <v>412.5</v>
      </c>
      <c r="D2197" s="2"/>
      <c r="E2197" s="2">
        <v>0</v>
      </c>
      <c r="F2197" s="2"/>
      <c r="G2197" s="2">
        <v>439.42</v>
      </c>
      <c r="H2197" s="2"/>
      <c r="I2197" s="2">
        <v>3000</v>
      </c>
      <c r="J2197" s="2"/>
      <c r="K2197" s="2">
        <v>1000</v>
      </c>
      <c r="L2197" s="2"/>
      <c r="M2197" s="4">
        <v>3000</v>
      </c>
      <c r="N2197" s="2"/>
      <c r="O2197" s="4">
        <v>0</v>
      </c>
      <c r="P2197" s="2"/>
      <c r="Q2197" s="4">
        <f t="shared" si="74"/>
        <v>3000</v>
      </c>
      <c r="T2197" s="13"/>
    </row>
    <row r="2198" spans="1:21" ht="11.85" customHeight="1" x14ac:dyDescent="0.2">
      <c r="A2198" s="3" t="s">
        <v>1064</v>
      </c>
      <c r="C2198" s="2">
        <v>8873.7099999999991</v>
      </c>
      <c r="D2198" s="2"/>
      <c r="E2198" s="2">
        <v>2516.59</v>
      </c>
      <c r="F2198" s="2"/>
      <c r="G2198" s="2">
        <v>5144.4799999999996</v>
      </c>
      <c r="H2198" s="2"/>
      <c r="I2198" s="2">
        <v>6000</v>
      </c>
      <c r="J2198" s="2"/>
      <c r="K2198" s="2">
        <v>6000</v>
      </c>
      <c r="L2198" s="2"/>
      <c r="M2198" s="4">
        <v>7000</v>
      </c>
      <c r="N2198" s="2"/>
      <c r="O2198" s="4">
        <v>0</v>
      </c>
      <c r="P2198" s="2"/>
      <c r="Q2198" s="4">
        <f t="shared" si="74"/>
        <v>7000</v>
      </c>
      <c r="T2198" s="13"/>
    </row>
    <row r="2199" spans="1:21" ht="11.85" customHeight="1" x14ac:dyDescent="0.2">
      <c r="A2199" s="3" t="s">
        <v>1065</v>
      </c>
      <c r="C2199" s="2">
        <v>49.49</v>
      </c>
      <c r="D2199" s="2"/>
      <c r="E2199" s="2">
        <v>127.99</v>
      </c>
      <c r="F2199" s="2"/>
      <c r="G2199" s="2">
        <v>445.03</v>
      </c>
      <c r="H2199" s="2"/>
      <c r="I2199" s="2">
        <v>500</v>
      </c>
      <c r="J2199" s="2"/>
      <c r="K2199" s="2">
        <v>800</v>
      </c>
      <c r="L2199" s="2"/>
      <c r="M2199" s="4">
        <v>500</v>
      </c>
      <c r="N2199" s="2"/>
      <c r="O2199" s="4">
        <v>0</v>
      </c>
      <c r="P2199" s="2"/>
      <c r="Q2199" s="4">
        <f t="shared" si="74"/>
        <v>500</v>
      </c>
      <c r="T2199" s="13"/>
    </row>
    <row r="2200" spans="1:21" ht="11.85" customHeight="1" x14ac:dyDescent="0.2">
      <c r="A2200" s="3" t="s">
        <v>1066</v>
      </c>
      <c r="C2200" s="2">
        <v>0</v>
      </c>
      <c r="D2200" s="2"/>
      <c r="E2200" s="2">
        <v>0</v>
      </c>
      <c r="F2200" s="2"/>
      <c r="G2200" s="2">
        <v>0</v>
      </c>
      <c r="H2200" s="2"/>
      <c r="I2200" s="2">
        <v>0</v>
      </c>
      <c r="J2200" s="2"/>
      <c r="K2200" s="2">
        <v>0</v>
      </c>
      <c r="L2200" s="2"/>
      <c r="M2200" s="4">
        <v>0</v>
      </c>
      <c r="N2200" s="2"/>
      <c r="O2200" s="4">
        <v>0</v>
      </c>
      <c r="P2200" s="2"/>
      <c r="Q2200" s="4">
        <f t="shared" si="74"/>
        <v>0</v>
      </c>
      <c r="T2200" s="13"/>
    </row>
    <row r="2201" spans="1:21" ht="11.85" customHeight="1" x14ac:dyDescent="0.2">
      <c r="A2201" s="3" t="s">
        <v>1067</v>
      </c>
      <c r="C2201" s="2">
        <v>65.5</v>
      </c>
      <c r="D2201" s="2"/>
      <c r="E2201" s="2">
        <v>360</v>
      </c>
      <c r="F2201" s="2"/>
      <c r="G2201" s="2">
        <v>357</v>
      </c>
      <c r="H2201" s="2"/>
      <c r="I2201" s="2">
        <v>400</v>
      </c>
      <c r="J2201" s="2"/>
      <c r="K2201" s="2">
        <v>400</v>
      </c>
      <c r="L2201" s="2"/>
      <c r="M2201" s="4">
        <v>400</v>
      </c>
      <c r="N2201" s="2"/>
      <c r="O2201" s="4">
        <v>0</v>
      </c>
      <c r="P2201" s="2"/>
      <c r="Q2201" s="4">
        <f t="shared" si="74"/>
        <v>400</v>
      </c>
      <c r="T2201" s="13"/>
    </row>
    <row r="2202" spans="1:21" ht="11.85" customHeight="1" x14ac:dyDescent="0.2">
      <c r="A2202" s="3" t="s">
        <v>1068</v>
      </c>
      <c r="C2202" s="14">
        <v>218.89</v>
      </c>
      <c r="D2202" s="2"/>
      <c r="E2202" s="14">
        <v>0</v>
      </c>
      <c r="F2202" s="2"/>
      <c r="G2202" s="14">
        <v>0</v>
      </c>
      <c r="H2202" s="2"/>
      <c r="I2202" s="14">
        <v>200</v>
      </c>
      <c r="J2202" s="2"/>
      <c r="K2202" s="14">
        <v>200</v>
      </c>
      <c r="L2202" s="2"/>
      <c r="M2202" s="15">
        <v>200</v>
      </c>
      <c r="N2202" s="2"/>
      <c r="O2202" s="15">
        <v>0</v>
      </c>
      <c r="P2202" s="2"/>
      <c r="Q2202" s="15">
        <f t="shared" si="74"/>
        <v>200</v>
      </c>
      <c r="T2202" s="13"/>
    </row>
    <row r="2203" spans="1:21" ht="11.85" hidden="1" customHeight="1" x14ac:dyDescent="0.2">
      <c r="A2203" s="3" t="s">
        <v>1069</v>
      </c>
      <c r="C2203" s="2">
        <v>0</v>
      </c>
      <c r="D2203" s="2"/>
      <c r="E2203" s="2">
        <v>0</v>
      </c>
      <c r="F2203" s="2"/>
      <c r="G2203" s="2">
        <v>0</v>
      </c>
      <c r="H2203" s="2"/>
      <c r="I2203" s="2">
        <v>0</v>
      </c>
      <c r="J2203" s="2"/>
      <c r="K2203" s="4">
        <v>0</v>
      </c>
      <c r="L2203" s="2"/>
      <c r="M2203" s="4">
        <v>0</v>
      </c>
      <c r="N2203" s="2"/>
      <c r="O2203" s="4">
        <v>0</v>
      </c>
      <c r="P2203" s="2"/>
      <c r="Q2203" s="4">
        <f t="shared" si="74"/>
        <v>0</v>
      </c>
      <c r="T2203" s="13"/>
    </row>
    <row r="2204" spans="1:21" ht="11.85" hidden="1" customHeight="1" x14ac:dyDescent="0.2">
      <c r="A2204" s="3" t="s">
        <v>1070</v>
      </c>
      <c r="C2204" s="14">
        <v>0</v>
      </c>
      <c r="D2204" s="2"/>
      <c r="E2204" s="14">
        <v>0</v>
      </c>
      <c r="F2204" s="2"/>
      <c r="G2204" s="14">
        <v>0</v>
      </c>
      <c r="H2204" s="2"/>
      <c r="I2204" s="14">
        <v>0</v>
      </c>
      <c r="J2204" s="2"/>
      <c r="K2204" s="15">
        <v>0</v>
      </c>
      <c r="L2204" s="2"/>
      <c r="M2204" s="15">
        <v>0</v>
      </c>
      <c r="N2204" s="2"/>
      <c r="O2204" s="15">
        <v>0</v>
      </c>
      <c r="P2204" s="2"/>
      <c r="Q2204" s="15">
        <f t="shared" si="74"/>
        <v>0</v>
      </c>
      <c r="T2204" s="13"/>
    </row>
    <row r="2205" spans="1:21" ht="11.85" hidden="1" customHeight="1" x14ac:dyDescent="0.2">
      <c r="A2205" s="3" t="s">
        <v>1071</v>
      </c>
      <c r="C2205" s="14">
        <v>0</v>
      </c>
      <c r="D2205" s="2"/>
      <c r="E2205" s="14">
        <v>0</v>
      </c>
      <c r="F2205" s="2"/>
      <c r="G2205" s="14">
        <v>0</v>
      </c>
      <c r="H2205" s="2"/>
      <c r="I2205" s="14">
        <v>0</v>
      </c>
      <c r="J2205" s="2"/>
      <c r="K2205" s="15">
        <v>0</v>
      </c>
      <c r="L2205" s="2"/>
      <c r="M2205" s="15">
        <v>0</v>
      </c>
      <c r="N2205" s="2"/>
      <c r="O2205" s="15">
        <v>0</v>
      </c>
      <c r="P2205" s="2"/>
      <c r="Q2205" s="15">
        <f t="shared" si="74"/>
        <v>0</v>
      </c>
      <c r="T2205" s="13"/>
    </row>
    <row r="2206" spans="1:21" ht="11.85" customHeight="1" x14ac:dyDescent="0.2">
      <c r="A2206" s="3" t="s">
        <v>322</v>
      </c>
      <c r="C2206" s="2">
        <f>SUM(C2196:C2205)</f>
        <v>9828.8399999999983</v>
      </c>
      <c r="D2206" s="2"/>
      <c r="E2206" s="2">
        <f>SUM(E2196:E2205)</f>
        <v>3004.58</v>
      </c>
      <c r="F2206" s="2"/>
      <c r="G2206" s="2">
        <f>SUM(G2196:G2205)</f>
        <v>6385.9299999999994</v>
      </c>
      <c r="H2206" s="2"/>
      <c r="I2206" s="2">
        <f>SUM(I2196:I2205)</f>
        <v>10300</v>
      </c>
      <c r="J2206" s="2"/>
      <c r="K2206" s="4">
        <f>SUM(K2196:K2205)</f>
        <v>8600</v>
      </c>
      <c r="L2206" s="2"/>
      <c r="M2206" s="4">
        <f>SUM(M2196:M2205)</f>
        <v>11300</v>
      </c>
      <c r="N2206" s="2"/>
      <c r="O2206" s="4">
        <f>SUM(O2196:O2205)</f>
        <v>0</v>
      </c>
      <c r="P2206" s="2"/>
      <c r="Q2206" s="4">
        <f>SUM(Q2196:Q2205)</f>
        <v>11300</v>
      </c>
      <c r="R2206" s="2"/>
      <c r="T2206" s="17"/>
    </row>
    <row r="2207" spans="1:21" ht="11.85" customHeight="1" x14ac:dyDescent="0.2">
      <c r="D2207" s="2"/>
      <c r="F2207" s="2"/>
      <c r="H2207" s="2"/>
      <c r="J2207" s="2"/>
      <c r="L2207" s="2"/>
      <c r="N2207" s="2"/>
      <c r="P2207" s="2"/>
    </row>
    <row r="2208" spans="1:21" ht="11.85" customHeight="1" x14ac:dyDescent="0.2">
      <c r="A2208" s="3" t="s">
        <v>1072</v>
      </c>
      <c r="C2208" s="2">
        <f>C2183+C2193+C2206</f>
        <v>281738.87000000005</v>
      </c>
      <c r="D2208" s="2"/>
      <c r="E2208" s="2">
        <f>E2183+E2193+E2206</f>
        <v>296559.7</v>
      </c>
      <c r="F2208" s="2"/>
      <c r="G2208" s="2">
        <f>G2183+G2193+G2206</f>
        <v>320443.82999999996</v>
      </c>
      <c r="H2208" s="2"/>
      <c r="I2208" s="2">
        <f>I2183+I2193+I2206</f>
        <v>327011</v>
      </c>
      <c r="J2208" s="2"/>
      <c r="K2208" s="4">
        <f>K2183+K2193+K2206</f>
        <v>327011</v>
      </c>
      <c r="L2208" s="2"/>
      <c r="M2208" s="4">
        <f>M2183+M2193+M2206</f>
        <v>340084</v>
      </c>
      <c r="N2208" s="2"/>
      <c r="O2208" s="4">
        <f>O2183+O2193+O2206</f>
        <v>0</v>
      </c>
      <c r="P2208" s="2"/>
      <c r="Q2208" s="4">
        <f>Q2183+Q2193+Q2206</f>
        <v>340084</v>
      </c>
      <c r="T2208" s="13"/>
      <c r="U2208" s="2"/>
    </row>
    <row r="2209" spans="4:16" ht="11.85" customHeight="1" x14ac:dyDescent="0.2">
      <c r="D2209" s="2"/>
      <c r="F2209" s="2"/>
      <c r="H2209" s="2"/>
      <c r="J2209" s="2"/>
      <c r="L2209" s="2"/>
      <c r="N2209" s="2"/>
      <c r="P2209" s="2"/>
    </row>
    <row r="2210" spans="4:16" ht="11.85" customHeight="1" x14ac:dyDescent="0.2">
      <c r="D2210" s="2"/>
      <c r="F2210" s="2"/>
      <c r="H2210" s="2"/>
      <c r="J2210" s="2"/>
      <c r="L2210" s="2"/>
      <c r="N2210" s="2"/>
      <c r="P2210" s="2"/>
    </row>
    <row r="2211" spans="4:16" ht="11.85" customHeight="1" x14ac:dyDescent="0.2">
      <c r="D2211" s="2"/>
      <c r="F2211" s="2"/>
      <c r="H2211" s="2"/>
      <c r="J2211" s="2"/>
      <c r="L2211" s="2"/>
      <c r="N2211" s="2"/>
      <c r="P2211" s="2"/>
    </row>
    <row r="2212" spans="4:16" ht="11.85" customHeight="1" x14ac:dyDescent="0.2">
      <c r="D2212" s="2"/>
      <c r="F2212" s="2"/>
      <c r="H2212" s="2"/>
      <c r="J2212" s="2"/>
      <c r="L2212" s="2"/>
      <c r="N2212" s="2"/>
      <c r="P2212" s="2"/>
    </row>
    <row r="2213" spans="4:16" ht="11.85" customHeight="1" x14ac:dyDescent="0.2">
      <c r="D2213" s="2"/>
      <c r="F2213" s="2"/>
      <c r="H2213" s="2"/>
      <c r="J2213" s="2"/>
      <c r="L2213" s="2"/>
      <c r="N2213" s="2"/>
      <c r="P2213" s="2"/>
    </row>
    <row r="2214" spans="4:16" ht="11.85" customHeight="1" x14ac:dyDescent="0.2">
      <c r="D2214" s="2"/>
      <c r="F2214" s="2"/>
      <c r="H2214" s="2"/>
      <c r="J2214" s="2"/>
      <c r="L2214" s="2"/>
      <c r="N2214" s="2"/>
      <c r="P2214" s="2"/>
    </row>
    <row r="2215" spans="4:16" ht="11.85" customHeight="1" x14ac:dyDescent="0.2">
      <c r="D2215" s="2"/>
      <c r="F2215" s="2"/>
      <c r="H2215" s="2"/>
      <c r="J2215" s="2"/>
      <c r="L2215" s="2"/>
      <c r="N2215" s="2"/>
      <c r="P2215" s="2"/>
    </row>
    <row r="2216" spans="4:16" ht="11.85" customHeight="1" x14ac:dyDescent="0.2">
      <c r="D2216" s="2"/>
      <c r="F2216" s="2"/>
      <c r="H2216" s="2"/>
      <c r="J2216" s="2"/>
      <c r="L2216" s="2"/>
      <c r="N2216" s="2"/>
      <c r="P2216" s="2"/>
    </row>
    <row r="2217" spans="4:16" ht="11.85" customHeight="1" x14ac:dyDescent="0.2">
      <c r="D2217" s="2"/>
      <c r="F2217" s="2"/>
      <c r="H2217" s="2"/>
      <c r="J2217" s="2"/>
      <c r="L2217" s="2"/>
      <c r="N2217" s="2"/>
      <c r="P2217" s="2"/>
    </row>
    <row r="2218" spans="4:16" ht="11.85" customHeight="1" x14ac:dyDescent="0.2">
      <c r="D2218" s="2"/>
      <c r="F2218" s="2"/>
      <c r="H2218" s="2"/>
      <c r="J2218" s="2"/>
      <c r="L2218" s="2"/>
      <c r="N2218" s="2"/>
      <c r="P2218" s="2"/>
    </row>
    <row r="2219" spans="4:16" ht="11.85" customHeight="1" x14ac:dyDescent="0.2">
      <c r="D2219" s="2"/>
      <c r="F2219" s="2"/>
      <c r="H2219" s="2"/>
      <c r="J2219" s="2"/>
      <c r="L2219" s="2"/>
      <c r="N2219" s="2"/>
      <c r="P2219" s="2"/>
    </row>
    <row r="2220" spans="4:16" ht="11.85" customHeight="1" x14ac:dyDescent="0.2">
      <c r="D2220" s="2"/>
      <c r="F2220" s="2"/>
      <c r="H2220" s="2"/>
      <c r="J2220" s="2"/>
      <c r="L2220" s="2"/>
      <c r="N2220" s="2"/>
      <c r="P2220" s="2"/>
    </row>
    <row r="2221" spans="4:16" ht="11.85" customHeight="1" x14ac:dyDescent="0.2">
      <c r="D2221" s="2"/>
      <c r="F2221" s="2"/>
      <c r="H2221" s="2"/>
      <c r="J2221" s="2"/>
      <c r="L2221" s="2"/>
      <c r="N2221" s="2"/>
      <c r="P2221" s="2"/>
    </row>
    <row r="2222" spans="4:16" ht="11.85" customHeight="1" x14ac:dyDescent="0.2">
      <c r="D2222" s="2"/>
      <c r="F2222" s="2"/>
      <c r="H2222" s="2"/>
      <c r="J2222" s="2"/>
      <c r="L2222" s="2"/>
      <c r="N2222" s="2"/>
      <c r="P2222" s="2"/>
    </row>
    <row r="2223" spans="4:16" ht="11.85" customHeight="1" x14ac:dyDescent="0.2">
      <c r="D2223" s="2"/>
      <c r="F2223" s="2"/>
      <c r="H2223" s="2"/>
      <c r="J2223" s="2"/>
      <c r="L2223" s="2"/>
      <c r="N2223" s="2"/>
      <c r="P2223" s="2"/>
    </row>
    <row r="2224" spans="4:16" ht="11.85" customHeight="1" x14ac:dyDescent="0.2">
      <c r="D2224" s="2"/>
      <c r="F2224" s="2"/>
      <c r="H2224" s="2"/>
      <c r="J2224" s="2"/>
      <c r="L2224" s="2"/>
      <c r="N2224" s="2"/>
      <c r="P2224" s="2"/>
    </row>
    <row r="2225" spans="1:20" ht="11.85" customHeight="1" x14ac:dyDescent="0.2">
      <c r="D2225" s="2"/>
      <c r="F2225" s="2"/>
      <c r="H2225" s="2"/>
      <c r="J2225" s="2"/>
      <c r="L2225" s="2"/>
      <c r="N2225" s="2"/>
      <c r="P2225" s="2"/>
    </row>
    <row r="2226" spans="1:20" ht="11.85" customHeight="1" x14ac:dyDescent="0.2">
      <c r="D2226" s="2"/>
      <c r="F2226" s="2"/>
      <c r="H2226" s="2"/>
      <c r="J2226" s="2"/>
      <c r="L2226" s="2"/>
      <c r="N2226" s="2"/>
      <c r="P2226" s="2"/>
    </row>
    <row r="2227" spans="1:20" ht="11.85" customHeight="1" x14ac:dyDescent="0.2">
      <c r="A2227" s="1"/>
      <c r="B2227" s="1"/>
      <c r="E2227" s="2" t="str">
        <f>$E$1</f>
        <v>CITY OF BRADY</v>
      </c>
    </row>
    <row r="2228" spans="1:20" ht="11.85" customHeight="1" x14ac:dyDescent="0.2">
      <c r="E2228" s="2" t="str">
        <f>$E$2</f>
        <v>BUDGET REPORT</v>
      </c>
    </row>
    <row r="2229" spans="1:20" ht="11.85" customHeight="1" x14ac:dyDescent="0.2">
      <c r="E2229" s="2" t="str">
        <f>$E$3</f>
        <v>FISCAL YEAR 2022 - 2023</v>
      </c>
    </row>
    <row r="2230" spans="1:20" ht="11.85" customHeight="1" x14ac:dyDescent="0.2">
      <c r="A2230" s="3" t="s">
        <v>3</v>
      </c>
    </row>
    <row r="2231" spans="1:20" ht="11.85" customHeight="1" x14ac:dyDescent="0.2">
      <c r="A2231" s="3" t="s">
        <v>1073</v>
      </c>
    </row>
    <row r="2232" spans="1:20" ht="11.85" customHeight="1" x14ac:dyDescent="0.2">
      <c r="I2232" s="49" t="str">
        <f>$I$6</f>
        <v>(----- 2021-2022 ------)</v>
      </c>
      <c r="J2232" s="49"/>
      <c r="K2232" s="49"/>
      <c r="L2232" s="6"/>
      <c r="M2232" s="49" t="str">
        <f>$M$6</f>
        <v>2022-2023</v>
      </c>
      <c r="N2232" s="49"/>
      <c r="O2232" s="49"/>
      <c r="P2232" s="49"/>
      <c r="Q2232" s="49"/>
    </row>
    <row r="2233" spans="1:20" ht="11.85" customHeight="1" x14ac:dyDescent="0.2">
      <c r="C2233" s="7" t="str">
        <f>$C$7</f>
        <v>2018-2019</v>
      </c>
      <c r="D2233" s="6"/>
      <c r="E2233" s="7" t="str">
        <f>$E$7</f>
        <v>2019-2020</v>
      </c>
      <c r="F2233" s="6"/>
      <c r="G2233" s="7" t="str">
        <f>$G$7</f>
        <v>2020-2021</v>
      </c>
      <c r="H2233" s="6"/>
      <c r="I2233" s="7" t="s">
        <v>9</v>
      </c>
      <c r="J2233" s="6"/>
      <c r="K2233" s="8" t="str">
        <f>+$K$7</f>
        <v>PROJECTED</v>
      </c>
      <c r="L2233" s="6"/>
      <c r="M2233" s="8" t="str">
        <f>$M$7</f>
        <v>2022-2023</v>
      </c>
      <c r="N2233" s="6"/>
      <c r="O2233" s="8" t="str">
        <f>$O$7</f>
        <v>2022-2023</v>
      </c>
      <c r="P2233" s="6"/>
      <c r="Q2233" s="8" t="str">
        <f>$Q$7</f>
        <v xml:space="preserve">APPROVED </v>
      </c>
    </row>
    <row r="2234" spans="1:20" ht="11.85" customHeight="1" x14ac:dyDescent="0.2">
      <c r="A2234" s="9" t="s">
        <v>268</v>
      </c>
      <c r="C2234" s="10" t="s">
        <v>12</v>
      </c>
      <c r="D2234" s="6"/>
      <c r="E2234" s="10" t="s">
        <v>12</v>
      </c>
      <c r="F2234" s="6"/>
      <c r="G2234" s="10" t="s">
        <v>12</v>
      </c>
      <c r="H2234" s="6"/>
      <c r="I2234" s="10" t="s">
        <v>13</v>
      </c>
      <c r="J2234" s="6"/>
      <c r="K2234" s="11" t="s">
        <v>13</v>
      </c>
      <c r="L2234" s="6"/>
      <c r="M2234" s="11" t="str">
        <f>$M$8</f>
        <v>BASE</v>
      </c>
      <c r="N2234" s="6"/>
      <c r="O2234" s="11" t="str">
        <f>$O$8</f>
        <v>SUPPLEMENTAL</v>
      </c>
      <c r="P2234" s="6"/>
      <c r="Q2234" s="11" t="str">
        <f>$Q$8</f>
        <v>BUDGET</v>
      </c>
    </row>
    <row r="2235" spans="1:20" ht="11.85" customHeight="1" x14ac:dyDescent="0.2"/>
    <row r="2236" spans="1:20" ht="11.85" customHeight="1" x14ac:dyDescent="0.2">
      <c r="A2236" s="12" t="s">
        <v>269</v>
      </c>
    </row>
    <row r="2237" spans="1:20" ht="11.85" customHeight="1" x14ac:dyDescent="0.2">
      <c r="A2237" s="3" t="s">
        <v>1074</v>
      </c>
      <c r="C2237" s="2">
        <v>56418.82</v>
      </c>
      <c r="D2237" s="2"/>
      <c r="E2237" s="2">
        <v>60798</v>
      </c>
      <c r="F2237" s="2"/>
      <c r="G2237" s="2">
        <v>59585.05</v>
      </c>
      <c r="H2237" s="2"/>
      <c r="I2237" s="2">
        <v>81433</v>
      </c>
      <c r="J2237" s="2"/>
      <c r="K2237" s="2">
        <v>81433</v>
      </c>
      <c r="L2237" s="2"/>
      <c r="M2237" s="4">
        <v>82440</v>
      </c>
      <c r="N2237" s="2"/>
      <c r="O2237" s="4">
        <v>0</v>
      </c>
      <c r="P2237" s="2"/>
      <c r="Q2237" s="4">
        <f t="shared" ref="Q2237:Q2244" si="75">M2237+O2237</f>
        <v>82440</v>
      </c>
      <c r="T2237" s="13"/>
    </row>
    <row r="2238" spans="1:20" ht="11.85" customHeight="1" x14ac:dyDescent="0.2">
      <c r="A2238" s="3" t="s">
        <v>1075</v>
      </c>
      <c r="C2238" s="2">
        <v>309.06</v>
      </c>
      <c r="D2238" s="2"/>
      <c r="E2238" s="2">
        <v>349.13</v>
      </c>
      <c r="F2238" s="2"/>
      <c r="G2238" s="2">
        <v>132.32</v>
      </c>
      <c r="H2238" s="2"/>
      <c r="I2238" s="2">
        <v>500</v>
      </c>
      <c r="J2238" s="2"/>
      <c r="K2238" s="2">
        <v>500</v>
      </c>
      <c r="L2238" s="2"/>
      <c r="M2238" s="4">
        <v>500</v>
      </c>
      <c r="N2238" s="2"/>
      <c r="O2238" s="4">
        <v>0</v>
      </c>
      <c r="P2238" s="2"/>
      <c r="Q2238" s="4">
        <f t="shared" si="75"/>
        <v>500</v>
      </c>
      <c r="T2238" s="13"/>
    </row>
    <row r="2239" spans="1:20" ht="11.85" customHeight="1" x14ac:dyDescent="0.2">
      <c r="A2239" s="3" t="s">
        <v>1076</v>
      </c>
      <c r="C2239" s="2">
        <v>1800</v>
      </c>
      <c r="D2239" s="2"/>
      <c r="E2239" s="2">
        <v>1800</v>
      </c>
      <c r="F2239" s="2"/>
      <c r="G2239" s="2">
        <v>1725</v>
      </c>
      <c r="H2239" s="2"/>
      <c r="I2239" s="2">
        <v>2700</v>
      </c>
      <c r="J2239" s="2"/>
      <c r="K2239" s="2">
        <v>2700</v>
      </c>
      <c r="L2239" s="2"/>
      <c r="M2239" s="4">
        <v>3000</v>
      </c>
      <c r="N2239" s="2"/>
      <c r="O2239" s="4">
        <v>0</v>
      </c>
      <c r="P2239" s="2"/>
      <c r="Q2239" s="4">
        <f t="shared" si="75"/>
        <v>3000</v>
      </c>
      <c r="T2239" s="13"/>
    </row>
    <row r="2240" spans="1:20" ht="11.85" customHeight="1" x14ac:dyDescent="0.2">
      <c r="A2240" s="3" t="s">
        <v>1077</v>
      </c>
      <c r="C2240" s="2">
        <v>16159.58</v>
      </c>
      <c r="D2240" s="2"/>
      <c r="E2240" s="2">
        <v>16956.25</v>
      </c>
      <c r="F2240" s="2"/>
      <c r="G2240" s="2">
        <v>16344.11</v>
      </c>
      <c r="H2240" s="2"/>
      <c r="I2240" s="2">
        <v>23664</v>
      </c>
      <c r="J2240" s="2"/>
      <c r="K2240" s="2">
        <v>23664</v>
      </c>
      <c r="L2240" s="2"/>
      <c r="M2240" s="4">
        <v>24720</v>
      </c>
      <c r="N2240" s="2"/>
      <c r="O2240" s="4">
        <v>0</v>
      </c>
      <c r="P2240" s="2"/>
      <c r="Q2240" s="4">
        <f t="shared" si="75"/>
        <v>24720</v>
      </c>
      <c r="T2240" s="13"/>
    </row>
    <row r="2241" spans="1:21" ht="11.85" customHeight="1" x14ac:dyDescent="0.2">
      <c r="A2241" s="3" t="s">
        <v>1078</v>
      </c>
      <c r="C2241" s="2">
        <v>6217.25</v>
      </c>
      <c r="D2241" s="2"/>
      <c r="E2241" s="2">
        <v>6450.04</v>
      </c>
      <c r="F2241" s="2"/>
      <c r="G2241" s="2">
        <v>6163.49</v>
      </c>
      <c r="H2241" s="2"/>
      <c r="I2241" s="2">
        <v>7884</v>
      </c>
      <c r="J2241" s="2"/>
      <c r="K2241" s="2">
        <v>7884</v>
      </c>
      <c r="L2241" s="2"/>
      <c r="M2241" s="4">
        <v>8053</v>
      </c>
      <c r="N2241" s="2"/>
      <c r="O2241" s="4">
        <v>0</v>
      </c>
      <c r="P2241" s="2"/>
      <c r="Q2241" s="4">
        <f t="shared" si="75"/>
        <v>8053</v>
      </c>
      <c r="T2241" s="13"/>
    </row>
    <row r="2242" spans="1:21" ht="11.85" customHeight="1" x14ac:dyDescent="0.2">
      <c r="A2242" s="3" t="s">
        <v>1079</v>
      </c>
      <c r="C2242" s="2">
        <v>308.62</v>
      </c>
      <c r="D2242" s="2"/>
      <c r="E2242" s="2">
        <v>327.14999999999998</v>
      </c>
      <c r="F2242" s="2"/>
      <c r="G2242" s="2">
        <v>328.57</v>
      </c>
      <c r="H2242" s="2"/>
      <c r="I2242" s="2">
        <v>400</v>
      </c>
      <c r="J2242" s="2"/>
      <c r="K2242" s="2">
        <v>400</v>
      </c>
      <c r="L2242" s="2"/>
      <c r="M2242" s="4">
        <v>492</v>
      </c>
      <c r="N2242" s="2"/>
      <c r="O2242" s="4">
        <v>0</v>
      </c>
      <c r="P2242" s="2"/>
      <c r="Q2242" s="4">
        <f t="shared" si="75"/>
        <v>492</v>
      </c>
      <c r="T2242" s="13"/>
    </row>
    <row r="2243" spans="1:21" ht="11.85" customHeight="1" x14ac:dyDescent="0.2">
      <c r="A2243" s="3" t="s">
        <v>1080</v>
      </c>
      <c r="C2243" s="2">
        <v>17.97</v>
      </c>
      <c r="D2243" s="2"/>
      <c r="E2243" s="2">
        <v>288</v>
      </c>
      <c r="F2243" s="2"/>
      <c r="G2243" s="2">
        <v>531.20000000000005</v>
      </c>
      <c r="H2243" s="2"/>
      <c r="I2243" s="2">
        <v>288</v>
      </c>
      <c r="J2243" s="2"/>
      <c r="K2243" s="2">
        <v>288</v>
      </c>
      <c r="L2243" s="2"/>
      <c r="M2243" s="4">
        <v>234</v>
      </c>
      <c r="N2243" s="2"/>
      <c r="O2243" s="4">
        <v>0</v>
      </c>
      <c r="P2243" s="2"/>
      <c r="Q2243" s="4">
        <f t="shared" si="75"/>
        <v>234</v>
      </c>
      <c r="T2243" s="13"/>
    </row>
    <row r="2244" spans="1:21" ht="11.85" customHeight="1" x14ac:dyDescent="0.2">
      <c r="A2244" s="3" t="s">
        <v>1081</v>
      </c>
      <c r="C2244" s="14">
        <v>3969.56</v>
      </c>
      <c r="D2244" s="2"/>
      <c r="E2244" s="14">
        <v>4245.8999999999996</v>
      </c>
      <c r="F2244" s="2"/>
      <c r="G2244" s="14">
        <v>4037.76</v>
      </c>
      <c r="H2244" s="2"/>
      <c r="I2244" s="14">
        <v>6391</v>
      </c>
      <c r="J2244" s="2"/>
      <c r="K2244" s="14">
        <v>6391</v>
      </c>
      <c r="L2244" s="2"/>
      <c r="M2244" s="15">
        <v>6470</v>
      </c>
      <c r="N2244" s="2"/>
      <c r="O2244" s="15">
        <v>0</v>
      </c>
      <c r="P2244" s="2"/>
      <c r="Q2244" s="15">
        <f t="shared" si="75"/>
        <v>6470</v>
      </c>
      <c r="T2244" s="13"/>
    </row>
    <row r="2245" spans="1:21" ht="11.85" customHeight="1" x14ac:dyDescent="0.2">
      <c r="A2245" s="3" t="s">
        <v>280</v>
      </c>
      <c r="C2245" s="2">
        <f>SUM(C2237:C2244)</f>
        <v>85200.859999999986</v>
      </c>
      <c r="D2245" s="2"/>
      <c r="E2245" s="2">
        <f>SUM(E2237:E2244)</f>
        <v>91214.469999999987</v>
      </c>
      <c r="F2245" s="2"/>
      <c r="G2245" s="2">
        <f>SUM(G2237:G2244)</f>
        <v>88847.500000000015</v>
      </c>
      <c r="H2245" s="2"/>
      <c r="I2245" s="2">
        <f>SUM(I2237:I2244)</f>
        <v>123260</v>
      </c>
      <c r="J2245" s="2"/>
      <c r="K2245" s="4">
        <f>SUM(K2237:K2244)</f>
        <v>123260</v>
      </c>
      <c r="L2245" s="2"/>
      <c r="M2245" s="4">
        <f>SUM(M2237:M2244)</f>
        <v>125909</v>
      </c>
      <c r="N2245" s="2"/>
      <c r="O2245" s="4">
        <f>SUM(O2237:O2244)</f>
        <v>0</v>
      </c>
      <c r="P2245" s="2"/>
      <c r="Q2245" s="4">
        <f>SUM(Q2237:Q2244)</f>
        <v>125909</v>
      </c>
      <c r="R2245" s="2"/>
      <c r="T2245" s="17"/>
      <c r="U2245" s="2"/>
    </row>
    <row r="2246" spans="1:21" ht="11.85" customHeight="1" x14ac:dyDescent="0.2">
      <c r="D2246" s="2"/>
      <c r="F2246" s="2"/>
      <c r="H2246" s="2"/>
      <c r="J2246" s="2"/>
      <c r="L2246" s="2"/>
      <c r="N2246" s="2"/>
      <c r="P2246" s="2"/>
    </row>
    <row r="2247" spans="1:21" ht="11.85" customHeight="1" x14ac:dyDescent="0.2">
      <c r="A2247" s="12" t="s">
        <v>281</v>
      </c>
      <c r="D2247" s="2"/>
      <c r="F2247" s="2"/>
      <c r="H2247" s="2"/>
      <c r="J2247" s="2"/>
      <c r="L2247" s="2"/>
      <c r="N2247" s="2"/>
      <c r="P2247" s="2"/>
    </row>
    <row r="2248" spans="1:21" ht="11.85" customHeight="1" x14ac:dyDescent="0.2">
      <c r="A2248" s="3" t="s">
        <v>1082</v>
      </c>
      <c r="C2248" s="2">
        <v>135</v>
      </c>
      <c r="D2248" s="2"/>
      <c r="E2248" s="2">
        <v>0</v>
      </c>
      <c r="F2248" s="2"/>
      <c r="G2248" s="2">
        <v>0</v>
      </c>
      <c r="H2248" s="2"/>
      <c r="I2248" s="2">
        <v>200</v>
      </c>
      <c r="J2248" s="2"/>
      <c r="K2248" s="2">
        <v>250</v>
      </c>
      <c r="L2248" s="2"/>
      <c r="M2248" s="4">
        <v>200</v>
      </c>
      <c r="N2248" s="2"/>
      <c r="O2248" s="4">
        <v>0</v>
      </c>
      <c r="P2248" s="2"/>
      <c r="Q2248" s="4">
        <f t="shared" ref="Q2248:Q2256" si="76">M2248+O2248</f>
        <v>200</v>
      </c>
      <c r="T2248" s="13"/>
    </row>
    <row r="2249" spans="1:21" ht="11.85" customHeight="1" x14ac:dyDescent="0.2">
      <c r="A2249" s="3" t="s">
        <v>1083</v>
      </c>
      <c r="C2249" s="2">
        <v>9161.7800000000007</v>
      </c>
      <c r="D2249" s="2"/>
      <c r="E2249" s="2">
        <v>1110.1199999999999</v>
      </c>
      <c r="F2249" s="2"/>
      <c r="G2249" s="2">
        <v>158.5</v>
      </c>
      <c r="H2249" s="2"/>
      <c r="I2249" s="2">
        <v>1500</v>
      </c>
      <c r="J2249" s="2"/>
      <c r="K2249" s="2">
        <v>11000</v>
      </c>
      <c r="L2249" s="2"/>
      <c r="M2249" s="4">
        <v>15000</v>
      </c>
      <c r="N2249" s="2"/>
      <c r="O2249" s="4">
        <v>0</v>
      </c>
      <c r="P2249" s="2"/>
      <c r="Q2249" s="4">
        <f t="shared" si="76"/>
        <v>15000</v>
      </c>
      <c r="T2249" s="13"/>
    </row>
    <row r="2250" spans="1:21" ht="11.85" hidden="1" customHeight="1" x14ac:dyDescent="0.2">
      <c r="A2250" s="3" t="s">
        <v>1084</v>
      </c>
      <c r="C2250" s="2">
        <v>0</v>
      </c>
      <c r="D2250" s="2"/>
      <c r="E2250" s="2">
        <v>0</v>
      </c>
      <c r="F2250" s="2"/>
      <c r="G2250" s="2">
        <v>0</v>
      </c>
      <c r="H2250" s="2"/>
      <c r="I2250" s="2">
        <v>0</v>
      </c>
      <c r="J2250" s="2"/>
      <c r="K2250" s="2">
        <v>0</v>
      </c>
      <c r="L2250" s="2"/>
      <c r="M2250" s="4">
        <v>0</v>
      </c>
      <c r="N2250" s="2"/>
      <c r="O2250" s="4">
        <v>0</v>
      </c>
      <c r="P2250" s="2"/>
      <c r="Q2250" s="4">
        <f t="shared" si="76"/>
        <v>0</v>
      </c>
      <c r="T2250" s="13"/>
    </row>
    <row r="2251" spans="1:21" ht="11.85" hidden="1" customHeight="1" x14ac:dyDescent="0.2">
      <c r="A2251" s="3" t="s">
        <v>1085</v>
      </c>
      <c r="C2251" s="2">
        <v>0</v>
      </c>
      <c r="D2251" s="2"/>
      <c r="E2251" s="2">
        <v>0</v>
      </c>
      <c r="F2251" s="2"/>
      <c r="G2251" s="2">
        <v>0</v>
      </c>
      <c r="H2251" s="2"/>
      <c r="I2251" s="2">
        <v>0</v>
      </c>
      <c r="J2251" s="2"/>
      <c r="K2251" s="2">
        <v>0</v>
      </c>
      <c r="L2251" s="2"/>
      <c r="M2251" s="4">
        <v>0</v>
      </c>
      <c r="N2251" s="2"/>
      <c r="O2251" s="4">
        <v>0</v>
      </c>
      <c r="P2251" s="2"/>
      <c r="Q2251" s="4">
        <f t="shared" si="76"/>
        <v>0</v>
      </c>
      <c r="T2251" s="13"/>
    </row>
    <row r="2252" spans="1:21" ht="11.85" customHeight="1" x14ac:dyDescent="0.2">
      <c r="A2252" s="3" t="s">
        <v>1086</v>
      </c>
      <c r="C2252" s="2">
        <v>0</v>
      </c>
      <c r="D2252" s="2"/>
      <c r="E2252" s="2">
        <v>0</v>
      </c>
      <c r="F2252" s="2"/>
      <c r="G2252" s="2">
        <v>0</v>
      </c>
      <c r="H2252" s="2"/>
      <c r="I2252" s="2">
        <v>0</v>
      </c>
      <c r="J2252" s="2"/>
      <c r="K2252" s="2">
        <v>0</v>
      </c>
      <c r="L2252" s="2"/>
      <c r="M2252" s="4">
        <v>8500</v>
      </c>
      <c r="N2252" s="2"/>
      <c r="O2252" s="4">
        <v>0</v>
      </c>
      <c r="P2252" s="2"/>
      <c r="Q2252" s="4">
        <f t="shared" si="76"/>
        <v>8500</v>
      </c>
      <c r="T2252" s="13"/>
    </row>
    <row r="2253" spans="1:21" ht="11.85" customHeight="1" x14ac:dyDescent="0.2">
      <c r="A2253" s="3" t="s">
        <v>1087</v>
      </c>
      <c r="C2253" s="2">
        <v>0</v>
      </c>
      <c r="D2253" s="2"/>
      <c r="E2253" s="2">
        <v>0</v>
      </c>
      <c r="F2253" s="2"/>
      <c r="G2253" s="2">
        <v>0</v>
      </c>
      <c r="H2253" s="2"/>
      <c r="I2253" s="2">
        <v>0</v>
      </c>
      <c r="J2253" s="2"/>
      <c r="K2253" s="2">
        <v>0</v>
      </c>
      <c r="L2253" s="2"/>
      <c r="M2253" s="4">
        <v>0</v>
      </c>
      <c r="N2253" s="2"/>
      <c r="O2253" s="4">
        <v>0</v>
      </c>
      <c r="P2253" s="2"/>
      <c r="Q2253" s="4">
        <f t="shared" si="76"/>
        <v>0</v>
      </c>
      <c r="T2253" s="13"/>
    </row>
    <row r="2254" spans="1:21" ht="11.85" customHeight="1" x14ac:dyDescent="0.2">
      <c r="A2254" s="3" t="s">
        <v>1088</v>
      </c>
      <c r="C2254" s="2">
        <v>0</v>
      </c>
      <c r="D2254" s="2"/>
      <c r="E2254" s="2">
        <v>0</v>
      </c>
      <c r="F2254" s="2"/>
      <c r="G2254" s="2">
        <v>0</v>
      </c>
      <c r="H2254" s="2"/>
      <c r="I2254" s="2">
        <v>0</v>
      </c>
      <c r="J2254" s="2"/>
      <c r="K2254" s="2">
        <v>0</v>
      </c>
      <c r="L2254" s="2"/>
      <c r="M2254" s="4">
        <v>0</v>
      </c>
      <c r="N2254" s="2"/>
      <c r="O2254" s="4">
        <v>0</v>
      </c>
      <c r="P2254" s="2"/>
      <c r="Q2254" s="4">
        <f t="shared" si="76"/>
        <v>0</v>
      </c>
      <c r="T2254" s="13"/>
    </row>
    <row r="2255" spans="1:21" ht="11.85" customHeight="1" x14ac:dyDescent="0.2">
      <c r="A2255" s="3" t="s">
        <v>1089</v>
      </c>
      <c r="C2255" s="2">
        <v>5880.99</v>
      </c>
      <c r="D2255" s="2"/>
      <c r="E2255" s="2">
        <v>651.54</v>
      </c>
      <c r="F2255" s="2"/>
      <c r="G2255" s="2">
        <v>4410.9399999999996</v>
      </c>
      <c r="H2255" s="2"/>
      <c r="I2255" s="2">
        <v>6200</v>
      </c>
      <c r="J2255" s="2"/>
      <c r="K2255" s="2">
        <v>6200</v>
      </c>
      <c r="L2255" s="2"/>
      <c r="M2255" s="4">
        <v>6600</v>
      </c>
      <c r="N2255" s="2"/>
      <c r="O2255" s="4">
        <v>0</v>
      </c>
      <c r="P2255" s="2"/>
      <c r="Q2255" s="4">
        <f t="shared" si="76"/>
        <v>6600</v>
      </c>
      <c r="T2255" s="13"/>
    </row>
    <row r="2256" spans="1:21" ht="11.85" customHeight="1" x14ac:dyDescent="0.2">
      <c r="A2256" s="3" t="s">
        <v>1090</v>
      </c>
      <c r="C2256" s="14">
        <v>826.33</v>
      </c>
      <c r="D2256" s="2"/>
      <c r="E2256" s="14">
        <v>1012.28</v>
      </c>
      <c r="F2256" s="2"/>
      <c r="G2256" s="14">
        <v>1554.86</v>
      </c>
      <c r="H2256" s="2"/>
      <c r="I2256" s="14">
        <v>1700</v>
      </c>
      <c r="J2256" s="2"/>
      <c r="K2256" s="14">
        <v>2275</v>
      </c>
      <c r="L2256" s="2"/>
      <c r="M2256" s="15">
        <v>500</v>
      </c>
      <c r="N2256" s="2"/>
      <c r="O2256" s="15">
        <v>0</v>
      </c>
      <c r="P2256" s="2"/>
      <c r="Q2256" s="15">
        <f t="shared" si="76"/>
        <v>500</v>
      </c>
      <c r="T2256" s="13"/>
    </row>
    <row r="2257" spans="1:21" ht="11.85" customHeight="1" x14ac:dyDescent="0.2">
      <c r="A2257" s="3" t="s">
        <v>299</v>
      </c>
      <c r="C2257" s="2">
        <f>SUM(C2248:C2256)</f>
        <v>16004.1</v>
      </c>
      <c r="D2257" s="2"/>
      <c r="E2257" s="2">
        <f>SUM(E2248:E2256)</f>
        <v>2773.9399999999996</v>
      </c>
      <c r="F2257" s="2"/>
      <c r="G2257" s="2">
        <f>SUM(G2248:G2256)</f>
        <v>6124.2999999999993</v>
      </c>
      <c r="H2257" s="2"/>
      <c r="I2257" s="2">
        <f>SUM(I2248:I2256)</f>
        <v>9600</v>
      </c>
      <c r="J2257" s="2"/>
      <c r="K2257" s="4">
        <f>SUM(K2248:K2256)</f>
        <v>19725</v>
      </c>
      <c r="L2257" s="2"/>
      <c r="M2257" s="4">
        <f>SUM(M2248:M2256)</f>
        <v>30800</v>
      </c>
      <c r="N2257" s="2"/>
      <c r="O2257" s="4">
        <f>SUM(O2248:O2256)</f>
        <v>0</v>
      </c>
      <c r="P2257" s="2"/>
      <c r="Q2257" s="4">
        <f>SUM(Q2248:Q2256)</f>
        <v>30800</v>
      </c>
      <c r="T2257" s="17"/>
      <c r="U2257" s="2"/>
    </row>
    <row r="2258" spans="1:21" ht="11.85" customHeight="1" x14ac:dyDescent="0.2">
      <c r="D2258" s="2"/>
      <c r="F2258" s="2"/>
      <c r="H2258" s="2"/>
      <c r="J2258" s="2"/>
      <c r="L2258" s="2"/>
      <c r="N2258" s="2"/>
      <c r="P2258" s="2"/>
    </row>
    <row r="2259" spans="1:21" ht="11.85" customHeight="1" x14ac:dyDescent="0.2">
      <c r="A2259" s="12" t="s">
        <v>300</v>
      </c>
      <c r="D2259" s="2"/>
      <c r="F2259" s="2"/>
      <c r="H2259" s="2"/>
      <c r="J2259" s="2"/>
      <c r="L2259" s="2"/>
      <c r="N2259" s="2"/>
      <c r="P2259" s="2"/>
    </row>
    <row r="2260" spans="1:21" ht="11.85" customHeight="1" x14ac:dyDescent="0.2">
      <c r="A2260" s="3" t="s">
        <v>1091</v>
      </c>
      <c r="C2260" s="2">
        <v>75</v>
      </c>
      <c r="D2260" s="2"/>
      <c r="E2260" s="2">
        <v>0</v>
      </c>
      <c r="F2260" s="2"/>
      <c r="G2260" s="2">
        <v>352</v>
      </c>
      <c r="H2260" s="2"/>
      <c r="I2260" s="2">
        <v>200</v>
      </c>
      <c r="J2260" s="2"/>
      <c r="K2260" s="2">
        <v>200</v>
      </c>
      <c r="L2260" s="2"/>
      <c r="M2260" s="4">
        <v>200</v>
      </c>
      <c r="N2260" s="2"/>
      <c r="O2260" s="4">
        <v>0</v>
      </c>
      <c r="P2260" s="2"/>
      <c r="Q2260" s="4">
        <f t="shared" ref="Q2260:Q2276" si="77">M2260+O2260</f>
        <v>200</v>
      </c>
      <c r="T2260" s="13"/>
    </row>
    <row r="2261" spans="1:21" ht="11.85" customHeight="1" x14ac:dyDescent="0.2">
      <c r="A2261" s="3" t="s">
        <v>1092</v>
      </c>
      <c r="C2261" s="2">
        <v>1569.89</v>
      </c>
      <c r="D2261" s="2"/>
      <c r="E2261" s="2">
        <v>135</v>
      </c>
      <c r="F2261" s="2"/>
      <c r="G2261" s="2">
        <v>1409.84</v>
      </c>
      <c r="H2261" s="2"/>
      <c r="I2261" s="2">
        <v>2400</v>
      </c>
      <c r="J2261" s="2"/>
      <c r="K2261" s="2">
        <v>2400</v>
      </c>
      <c r="L2261" s="2"/>
      <c r="M2261" s="4">
        <v>2400</v>
      </c>
      <c r="N2261" s="2"/>
      <c r="O2261" s="4">
        <v>0</v>
      </c>
      <c r="P2261" s="2"/>
      <c r="Q2261" s="4">
        <f t="shared" si="77"/>
        <v>2400</v>
      </c>
      <c r="T2261" s="13"/>
    </row>
    <row r="2262" spans="1:21" ht="11.85" customHeight="1" x14ac:dyDescent="0.2">
      <c r="A2262" s="3" t="s">
        <v>1093</v>
      </c>
      <c r="C2262" s="2">
        <v>1611.77</v>
      </c>
      <c r="D2262" s="2"/>
      <c r="E2262" s="2">
        <v>1301.33</v>
      </c>
      <c r="F2262" s="2"/>
      <c r="G2262" s="2">
        <v>816.05</v>
      </c>
      <c r="H2262" s="2"/>
      <c r="I2262" s="2">
        <v>1600</v>
      </c>
      <c r="J2262" s="2"/>
      <c r="K2262" s="2">
        <v>1600</v>
      </c>
      <c r="L2262" s="2"/>
      <c r="M2262" s="4">
        <v>1600</v>
      </c>
      <c r="N2262" s="2"/>
      <c r="O2262" s="4">
        <v>0</v>
      </c>
      <c r="P2262" s="2"/>
      <c r="Q2262" s="4">
        <f t="shared" si="77"/>
        <v>1600</v>
      </c>
      <c r="T2262" s="13"/>
    </row>
    <row r="2263" spans="1:21" ht="11.85" customHeight="1" x14ac:dyDescent="0.2">
      <c r="A2263" s="3" t="s">
        <v>1094</v>
      </c>
      <c r="C2263" s="2">
        <v>1178.18</v>
      </c>
      <c r="D2263" s="2"/>
      <c r="E2263" s="2">
        <v>800.7</v>
      </c>
      <c r="F2263" s="2"/>
      <c r="G2263" s="2">
        <v>673.86</v>
      </c>
      <c r="H2263" s="2"/>
      <c r="I2263" s="2">
        <v>1000</v>
      </c>
      <c r="J2263" s="2"/>
      <c r="K2263" s="2">
        <v>1700</v>
      </c>
      <c r="L2263" s="2"/>
      <c r="M2263" s="4">
        <v>2000</v>
      </c>
      <c r="N2263" s="2"/>
      <c r="O2263" s="4">
        <v>0</v>
      </c>
      <c r="P2263" s="2"/>
      <c r="Q2263" s="4">
        <f t="shared" si="77"/>
        <v>2000</v>
      </c>
      <c r="T2263" s="13"/>
    </row>
    <row r="2264" spans="1:21" ht="11.85" customHeight="1" x14ac:dyDescent="0.2">
      <c r="A2264" s="3" t="s">
        <v>1095</v>
      </c>
      <c r="C2264" s="2">
        <v>259.47000000000003</v>
      </c>
      <c r="D2264" s="2"/>
      <c r="E2264" s="2">
        <v>342.04</v>
      </c>
      <c r="F2264" s="2"/>
      <c r="G2264" s="2">
        <v>370.76</v>
      </c>
      <c r="H2264" s="2"/>
      <c r="I2264" s="2">
        <v>450</v>
      </c>
      <c r="J2264" s="2"/>
      <c r="K2264" s="2">
        <v>4550</v>
      </c>
      <c r="L2264" s="2"/>
      <c r="M2264" s="4">
        <v>500</v>
      </c>
      <c r="N2264" s="2"/>
      <c r="O2264" s="4">
        <v>0</v>
      </c>
      <c r="P2264" s="2"/>
      <c r="Q2264" s="4">
        <f t="shared" si="77"/>
        <v>500</v>
      </c>
      <c r="T2264" s="13"/>
    </row>
    <row r="2265" spans="1:21" ht="11.85" customHeight="1" x14ac:dyDescent="0.2">
      <c r="A2265" s="3" t="s">
        <v>1096</v>
      </c>
      <c r="C2265" s="2">
        <v>0</v>
      </c>
      <c r="D2265" s="2"/>
      <c r="E2265" s="2">
        <v>0</v>
      </c>
      <c r="F2265" s="2"/>
      <c r="G2265" s="2">
        <v>0</v>
      </c>
      <c r="H2265" s="2"/>
      <c r="I2265" s="2">
        <v>0</v>
      </c>
      <c r="J2265" s="2"/>
      <c r="K2265" s="2">
        <v>0</v>
      </c>
      <c r="L2265" s="2"/>
      <c r="M2265" s="4">
        <v>0</v>
      </c>
      <c r="N2265" s="2"/>
      <c r="O2265" s="4">
        <v>0</v>
      </c>
      <c r="P2265" s="2"/>
      <c r="Q2265" s="4">
        <f t="shared" si="77"/>
        <v>0</v>
      </c>
      <c r="T2265" s="13"/>
    </row>
    <row r="2266" spans="1:21" ht="11.85" customHeight="1" x14ac:dyDescent="0.2">
      <c r="A2266" s="3" t="s">
        <v>1097</v>
      </c>
      <c r="C2266" s="2">
        <v>421.4</v>
      </c>
      <c r="D2266" s="2"/>
      <c r="E2266" s="2">
        <v>0</v>
      </c>
      <c r="F2266" s="2"/>
      <c r="G2266" s="2">
        <v>0</v>
      </c>
      <c r="H2266" s="2"/>
      <c r="I2266" s="2">
        <v>300</v>
      </c>
      <c r="J2266" s="2"/>
      <c r="K2266" s="2">
        <v>300</v>
      </c>
      <c r="L2266" s="2"/>
      <c r="M2266" s="4">
        <v>300</v>
      </c>
      <c r="N2266" s="2"/>
      <c r="O2266" s="4">
        <v>0</v>
      </c>
      <c r="P2266" s="2"/>
      <c r="Q2266" s="4">
        <f t="shared" si="77"/>
        <v>300</v>
      </c>
      <c r="T2266" s="13"/>
    </row>
    <row r="2267" spans="1:21" ht="11.85" customHeight="1" x14ac:dyDescent="0.2">
      <c r="A2267" s="3" t="s">
        <v>1098</v>
      </c>
      <c r="C2267" s="2">
        <v>0</v>
      </c>
      <c r="D2267" s="2"/>
      <c r="E2267" s="2">
        <v>0</v>
      </c>
      <c r="F2267" s="2"/>
      <c r="G2267" s="2">
        <v>0</v>
      </c>
      <c r="H2267" s="2"/>
      <c r="I2267" s="2">
        <v>0</v>
      </c>
      <c r="J2267" s="2"/>
      <c r="K2267" s="2">
        <v>0</v>
      </c>
      <c r="L2267" s="2"/>
      <c r="M2267" s="4">
        <v>0</v>
      </c>
      <c r="N2267" s="2"/>
      <c r="O2267" s="4">
        <v>0</v>
      </c>
      <c r="P2267" s="2"/>
      <c r="Q2267" s="4">
        <f t="shared" si="77"/>
        <v>0</v>
      </c>
      <c r="T2267" s="13"/>
    </row>
    <row r="2268" spans="1:21" ht="11.85" customHeight="1" x14ac:dyDescent="0.2">
      <c r="A2268" s="3" t="s">
        <v>1099</v>
      </c>
      <c r="C2268" s="2">
        <v>300</v>
      </c>
      <c r="D2268" s="2"/>
      <c r="E2268" s="2">
        <v>315</v>
      </c>
      <c r="F2268" s="2"/>
      <c r="G2268" s="2">
        <v>455</v>
      </c>
      <c r="H2268" s="2"/>
      <c r="I2268" s="2">
        <v>480</v>
      </c>
      <c r="J2268" s="2"/>
      <c r="K2268" s="2">
        <v>480</v>
      </c>
      <c r="L2268" s="2"/>
      <c r="M2268" s="4">
        <v>500</v>
      </c>
      <c r="N2268" s="2"/>
      <c r="O2268" s="4">
        <v>0</v>
      </c>
      <c r="P2268" s="2"/>
      <c r="Q2268" s="4">
        <f t="shared" si="77"/>
        <v>500</v>
      </c>
      <c r="T2268" s="13"/>
    </row>
    <row r="2269" spans="1:21" ht="11.85" customHeight="1" x14ac:dyDescent="0.2">
      <c r="A2269" s="3" t="s">
        <v>1100</v>
      </c>
      <c r="C2269" s="2">
        <v>0</v>
      </c>
      <c r="D2269" s="2"/>
      <c r="E2269" s="2">
        <v>0</v>
      </c>
      <c r="F2269" s="2"/>
      <c r="G2269" s="2">
        <v>0</v>
      </c>
      <c r="H2269" s="2"/>
      <c r="I2269" s="2">
        <v>250</v>
      </c>
      <c r="J2269" s="2"/>
      <c r="K2269" s="2">
        <v>250</v>
      </c>
      <c r="L2269" s="2"/>
      <c r="M2269" s="4">
        <v>100</v>
      </c>
      <c r="N2269" s="2"/>
      <c r="O2269" s="4">
        <v>0</v>
      </c>
      <c r="P2269" s="2"/>
      <c r="Q2269" s="4">
        <f t="shared" si="77"/>
        <v>100</v>
      </c>
      <c r="T2269" s="13"/>
    </row>
    <row r="2270" spans="1:21" ht="11.85" hidden="1" customHeight="1" x14ac:dyDescent="0.2">
      <c r="A2270" s="3" t="s">
        <v>1101</v>
      </c>
      <c r="C2270" s="2">
        <v>0</v>
      </c>
      <c r="D2270" s="2"/>
      <c r="E2270" s="2">
        <v>0</v>
      </c>
      <c r="F2270" s="2"/>
      <c r="G2270" s="2">
        <v>0</v>
      </c>
      <c r="H2270" s="2"/>
      <c r="I2270" s="2">
        <v>0</v>
      </c>
      <c r="J2270" s="2"/>
      <c r="K2270" s="2">
        <v>0</v>
      </c>
      <c r="L2270" s="2"/>
      <c r="M2270" s="4">
        <v>0</v>
      </c>
      <c r="N2270" s="2"/>
      <c r="O2270" s="4">
        <v>0</v>
      </c>
      <c r="P2270" s="2"/>
      <c r="Q2270" s="4">
        <f t="shared" si="77"/>
        <v>0</v>
      </c>
      <c r="T2270" s="13"/>
    </row>
    <row r="2271" spans="1:21" ht="11.85" customHeight="1" x14ac:dyDescent="0.2">
      <c r="A2271" s="3" t="s">
        <v>1102</v>
      </c>
      <c r="C2271" s="2">
        <v>1229.19</v>
      </c>
      <c r="D2271" s="2"/>
      <c r="E2271" s="2">
        <v>607.83000000000004</v>
      </c>
      <c r="F2271" s="2"/>
      <c r="G2271" s="2">
        <v>739.73</v>
      </c>
      <c r="H2271" s="2"/>
      <c r="I2271" s="2">
        <v>800</v>
      </c>
      <c r="J2271" s="2"/>
      <c r="K2271" s="2">
        <v>800</v>
      </c>
      <c r="L2271" s="2"/>
      <c r="M2271" s="4">
        <v>800</v>
      </c>
      <c r="N2271" s="2"/>
      <c r="O2271" s="4">
        <v>0</v>
      </c>
      <c r="P2271" s="2"/>
      <c r="Q2271" s="4">
        <f t="shared" si="77"/>
        <v>800</v>
      </c>
      <c r="T2271" s="13"/>
    </row>
    <row r="2272" spans="1:21" ht="11.85" customHeight="1" x14ac:dyDescent="0.2">
      <c r="A2272" s="3" t="s">
        <v>1103</v>
      </c>
      <c r="C2272" s="2">
        <v>14545.77</v>
      </c>
      <c r="D2272" s="2"/>
      <c r="E2272" s="2">
        <v>196190.16</v>
      </c>
      <c r="F2272" s="2"/>
      <c r="G2272" s="2">
        <v>1017.39</v>
      </c>
      <c r="H2272" s="2"/>
      <c r="I2272" s="2">
        <v>30000</v>
      </c>
      <c r="J2272" s="2"/>
      <c r="K2272" s="2">
        <v>17902</v>
      </c>
      <c r="L2272" s="2"/>
      <c r="M2272" s="4">
        <v>30000</v>
      </c>
      <c r="N2272" s="2"/>
      <c r="O2272" s="4">
        <v>0</v>
      </c>
      <c r="P2272" s="2"/>
      <c r="Q2272" s="4">
        <f t="shared" si="77"/>
        <v>30000</v>
      </c>
      <c r="T2272" s="13"/>
    </row>
    <row r="2273" spans="1:21" ht="11.85" hidden="1" customHeight="1" x14ac:dyDescent="0.2">
      <c r="A2273" s="3" t="s">
        <v>1104</v>
      </c>
      <c r="C2273" s="2">
        <v>0</v>
      </c>
      <c r="D2273" s="2"/>
      <c r="E2273" s="2">
        <v>0</v>
      </c>
      <c r="F2273" s="2"/>
      <c r="G2273" s="2">
        <v>0</v>
      </c>
      <c r="H2273" s="2"/>
      <c r="I2273" s="2">
        <v>0</v>
      </c>
      <c r="J2273" s="2"/>
      <c r="K2273" s="2">
        <v>0</v>
      </c>
      <c r="L2273" s="2"/>
      <c r="M2273" s="4">
        <v>0</v>
      </c>
      <c r="N2273" s="2"/>
      <c r="O2273" s="4">
        <v>0</v>
      </c>
      <c r="P2273" s="2"/>
      <c r="Q2273" s="4">
        <f t="shared" si="77"/>
        <v>0</v>
      </c>
      <c r="T2273" s="13"/>
    </row>
    <row r="2274" spans="1:21" ht="11.85" customHeight="1" x14ac:dyDescent="0.2">
      <c r="A2274" s="3" t="s">
        <v>1105</v>
      </c>
      <c r="C2274" s="2">
        <v>10</v>
      </c>
      <c r="D2274" s="2"/>
      <c r="E2274" s="2">
        <v>0</v>
      </c>
      <c r="F2274" s="2"/>
      <c r="G2274" s="2">
        <v>0</v>
      </c>
      <c r="H2274" s="2"/>
      <c r="I2274" s="2">
        <v>0</v>
      </c>
      <c r="J2274" s="2"/>
      <c r="K2274" s="2">
        <v>0</v>
      </c>
      <c r="L2274" s="2"/>
      <c r="M2274" s="4">
        <v>0</v>
      </c>
      <c r="N2274" s="2"/>
      <c r="O2274" s="4">
        <v>0</v>
      </c>
      <c r="P2274" s="2"/>
      <c r="Q2274" s="4">
        <f t="shared" si="77"/>
        <v>0</v>
      </c>
      <c r="T2274" s="13"/>
    </row>
    <row r="2275" spans="1:21" ht="11.85" customHeight="1" x14ac:dyDescent="0.2">
      <c r="A2275" s="3" t="s">
        <v>1106</v>
      </c>
      <c r="C2275" s="2">
        <v>567.49</v>
      </c>
      <c r="D2275" s="2"/>
      <c r="E2275" s="2">
        <v>0</v>
      </c>
      <c r="F2275" s="2"/>
      <c r="G2275" s="2">
        <v>0</v>
      </c>
      <c r="H2275" s="2"/>
      <c r="I2275" s="2">
        <v>0</v>
      </c>
      <c r="J2275" s="2"/>
      <c r="K2275" s="2">
        <v>0</v>
      </c>
      <c r="L2275" s="2"/>
      <c r="M2275" s="4">
        <v>0</v>
      </c>
      <c r="N2275" s="2"/>
      <c r="O2275" s="4">
        <v>0</v>
      </c>
      <c r="P2275" s="2"/>
      <c r="Q2275" s="4">
        <f t="shared" si="77"/>
        <v>0</v>
      </c>
      <c r="T2275" s="13"/>
    </row>
    <row r="2276" spans="1:21" ht="11.85" customHeight="1" x14ac:dyDescent="0.2">
      <c r="A2276" s="3" t="s">
        <v>1107</v>
      </c>
      <c r="C2276" s="14">
        <v>3718.48</v>
      </c>
      <c r="D2276" s="2"/>
      <c r="E2276" s="14">
        <v>0</v>
      </c>
      <c r="F2276" s="2"/>
      <c r="G2276" s="14">
        <v>0</v>
      </c>
      <c r="H2276" s="2"/>
      <c r="I2276" s="14">
        <v>0</v>
      </c>
      <c r="J2276" s="2"/>
      <c r="K2276" s="14">
        <v>0</v>
      </c>
      <c r="L2276" s="2"/>
      <c r="M2276" s="15">
        <v>0</v>
      </c>
      <c r="N2276" s="2"/>
      <c r="O2276" s="15">
        <v>0</v>
      </c>
      <c r="P2276" s="2"/>
      <c r="Q2276" s="15">
        <f t="shared" si="77"/>
        <v>0</v>
      </c>
      <c r="T2276" s="13"/>
    </row>
    <row r="2277" spans="1:21" ht="11.85" customHeight="1" x14ac:dyDescent="0.2">
      <c r="A2277" s="3" t="s">
        <v>322</v>
      </c>
      <c r="C2277" s="2">
        <f>SUM(C2260:C2276)</f>
        <v>25486.639999999999</v>
      </c>
      <c r="D2277" s="2"/>
      <c r="E2277" s="2">
        <f>SUM(E2260:E2276)</f>
        <v>199692.06</v>
      </c>
      <c r="F2277" s="2"/>
      <c r="G2277" s="2">
        <f>SUM(G2260:G2276)</f>
        <v>5834.63</v>
      </c>
      <c r="H2277" s="2"/>
      <c r="I2277" s="2">
        <f>SUM(I2260:I2276)</f>
        <v>37480</v>
      </c>
      <c r="J2277" s="2"/>
      <c r="K2277" s="4">
        <f>SUM(K2260:K2276)</f>
        <v>30182</v>
      </c>
      <c r="L2277" s="2"/>
      <c r="M2277" s="4">
        <f>SUM(M2260:M2276)</f>
        <v>38400</v>
      </c>
      <c r="N2277" s="2"/>
      <c r="O2277" s="4">
        <f>SUM(O2260:O2276)</f>
        <v>0</v>
      </c>
      <c r="P2277" s="2"/>
      <c r="Q2277" s="4">
        <f>SUM(Q2260:Q2276)</f>
        <v>38400</v>
      </c>
      <c r="T2277" s="17"/>
    </row>
    <row r="2278" spans="1:21" ht="11.85" customHeight="1" x14ac:dyDescent="0.2">
      <c r="D2278" s="2"/>
      <c r="F2278" s="2"/>
      <c r="H2278" s="2"/>
      <c r="J2278" s="2"/>
      <c r="L2278" s="2"/>
      <c r="N2278" s="2"/>
      <c r="P2278" s="2"/>
    </row>
    <row r="2279" spans="1:21" ht="11.85" customHeight="1" x14ac:dyDescent="0.2">
      <c r="A2279" s="3" t="s">
        <v>1108</v>
      </c>
      <c r="C2279" s="2">
        <v>0</v>
      </c>
      <c r="D2279" s="2"/>
      <c r="E2279" s="2">
        <v>0</v>
      </c>
      <c r="F2279" s="2"/>
      <c r="G2279" s="2">
        <v>0</v>
      </c>
      <c r="H2279" s="2"/>
      <c r="I2279" s="2">
        <v>0</v>
      </c>
      <c r="J2279" s="2"/>
      <c r="K2279" s="4">
        <v>0</v>
      </c>
      <c r="L2279" s="2"/>
      <c r="M2279" s="4">
        <v>0</v>
      </c>
      <c r="N2279" s="2"/>
      <c r="O2279" s="4">
        <v>0</v>
      </c>
      <c r="P2279" s="2"/>
      <c r="Q2279" s="4">
        <f>M2279+O2279</f>
        <v>0</v>
      </c>
    </row>
    <row r="2280" spans="1:21" ht="11.85" customHeight="1" x14ac:dyDescent="0.2">
      <c r="A2280" s="3" t="s">
        <v>1109</v>
      </c>
      <c r="C2280" s="14">
        <v>0</v>
      </c>
      <c r="D2280" s="2"/>
      <c r="E2280" s="14">
        <v>0</v>
      </c>
      <c r="F2280" s="2"/>
      <c r="G2280" s="14">
        <v>0</v>
      </c>
      <c r="H2280" s="2"/>
      <c r="I2280" s="14">
        <v>0</v>
      </c>
      <c r="J2280" s="2"/>
      <c r="K2280" s="15">
        <v>0</v>
      </c>
      <c r="L2280" s="2"/>
      <c r="M2280" s="15">
        <v>0</v>
      </c>
      <c r="N2280" s="2"/>
      <c r="O2280" s="15">
        <v>0</v>
      </c>
      <c r="P2280" s="2"/>
      <c r="Q2280" s="15">
        <f>M2280+O2280</f>
        <v>0</v>
      </c>
    </row>
    <row r="2281" spans="1:21" ht="11.85" customHeight="1" x14ac:dyDescent="0.2">
      <c r="A2281" s="3" t="s">
        <v>325</v>
      </c>
      <c r="C2281" s="2">
        <f>SUM(C2279:C2280)</f>
        <v>0</v>
      </c>
      <c r="D2281" s="2"/>
      <c r="E2281" s="2">
        <f>SUM(E2279:E2280)</f>
        <v>0</v>
      </c>
      <c r="F2281" s="2"/>
      <c r="G2281" s="2">
        <f>SUM(G2279:G2280)</f>
        <v>0</v>
      </c>
      <c r="H2281" s="2"/>
      <c r="I2281" s="2">
        <f>SUM(I2279:I2280)</f>
        <v>0</v>
      </c>
      <c r="J2281" s="2"/>
      <c r="K2281" s="4">
        <f>SUM(K2279:K2280)</f>
        <v>0</v>
      </c>
      <c r="L2281" s="2"/>
      <c r="M2281" s="4">
        <f>SUM(M2279:M2280)</f>
        <v>0</v>
      </c>
      <c r="N2281" s="2"/>
      <c r="O2281" s="4">
        <f>SUM(O2279:O2280)</f>
        <v>0</v>
      </c>
      <c r="P2281" s="2"/>
      <c r="Q2281" s="4">
        <f>SUM(Q2279:Q2280)</f>
        <v>0</v>
      </c>
    </row>
    <row r="2282" spans="1:21" ht="11.85" customHeight="1" x14ac:dyDescent="0.2">
      <c r="G2282" s="33"/>
    </row>
    <row r="2283" spans="1:21" ht="11.85" customHeight="1" x14ac:dyDescent="0.2">
      <c r="A2283" s="3" t="s">
        <v>1110</v>
      </c>
      <c r="C2283" s="2">
        <f>C2245+C2257+C2277+C2281</f>
        <v>126691.59999999999</v>
      </c>
      <c r="D2283" s="2"/>
      <c r="E2283" s="2">
        <f>E2245+E2257+E2277+E2281</f>
        <v>293680.46999999997</v>
      </c>
      <c r="F2283" s="2"/>
      <c r="G2283" s="2">
        <f>G2245+G2257+G2277+G2281</f>
        <v>100806.43000000002</v>
      </c>
      <c r="H2283" s="2"/>
      <c r="I2283" s="2">
        <f>I2245+I2257+I2277+I2281</f>
        <v>170340</v>
      </c>
      <c r="J2283" s="2"/>
      <c r="K2283" s="4">
        <f>K2245+K2257+K2277+K2281</f>
        <v>173167</v>
      </c>
      <c r="L2283" s="2"/>
      <c r="M2283" s="4">
        <f>M2245+M2257+M2277+M2281</f>
        <v>195109</v>
      </c>
      <c r="N2283" s="2"/>
      <c r="O2283" s="4">
        <f>O2245+O2257+O2277+O2281</f>
        <v>0</v>
      </c>
      <c r="P2283" s="2"/>
      <c r="Q2283" s="4">
        <f>Q2245+Q2257+Q2277+Q2281</f>
        <v>195109</v>
      </c>
      <c r="R2283" s="2"/>
      <c r="T2283" s="13"/>
      <c r="U2283" s="2"/>
    </row>
    <row r="2284" spans="1:21" ht="11.85" customHeight="1" x14ac:dyDescent="0.2">
      <c r="D2284" s="2"/>
      <c r="F2284" s="2"/>
      <c r="H2284" s="2"/>
      <c r="J2284" s="2"/>
      <c r="L2284" s="2"/>
      <c r="N2284" s="2"/>
      <c r="P2284" s="2"/>
    </row>
    <row r="2285" spans="1:21" ht="11.85" customHeight="1" x14ac:dyDescent="0.2">
      <c r="D2285" s="2"/>
      <c r="F2285" s="2"/>
      <c r="H2285" s="2"/>
      <c r="J2285" s="2"/>
      <c r="L2285" s="2"/>
      <c r="N2285" s="2"/>
      <c r="P2285" s="2"/>
      <c r="R2285" s="2"/>
    </row>
    <row r="2286" spans="1:21" ht="11.85" customHeight="1" x14ac:dyDescent="0.2">
      <c r="D2286" s="2"/>
      <c r="F2286" s="2"/>
      <c r="H2286" s="2"/>
      <c r="J2286" s="2"/>
      <c r="L2286" s="2"/>
      <c r="N2286" s="2"/>
      <c r="P2286" s="2"/>
    </row>
    <row r="2287" spans="1:21" ht="11.85" customHeight="1" x14ac:dyDescent="0.2">
      <c r="D2287" s="2"/>
      <c r="F2287" s="2"/>
      <c r="H2287" s="2"/>
      <c r="J2287" s="2"/>
      <c r="L2287" s="2"/>
      <c r="N2287" s="2"/>
      <c r="P2287" s="2"/>
    </row>
    <row r="2288" spans="1:21" ht="11.85" customHeight="1" x14ac:dyDescent="0.2">
      <c r="D2288" s="2"/>
      <c r="F2288" s="2"/>
      <c r="H2288" s="2"/>
      <c r="J2288" s="2"/>
      <c r="L2288" s="2"/>
      <c r="N2288" s="2"/>
      <c r="P2288" s="2"/>
    </row>
    <row r="2289" spans="1:21" ht="11.85" customHeight="1" x14ac:dyDescent="0.2">
      <c r="A2289" s="1"/>
      <c r="B2289" s="1"/>
      <c r="E2289" s="2" t="str">
        <f>$E$1</f>
        <v>CITY OF BRADY</v>
      </c>
    </row>
    <row r="2290" spans="1:21" ht="11.85" customHeight="1" x14ac:dyDescent="0.2">
      <c r="E2290" s="2" t="str">
        <f>$E$2</f>
        <v>BUDGET REPORT</v>
      </c>
    </row>
    <row r="2291" spans="1:21" ht="11.85" customHeight="1" x14ac:dyDescent="0.2">
      <c r="E2291" s="2" t="str">
        <f>$E$3</f>
        <v>FISCAL YEAR 2022 - 2023</v>
      </c>
    </row>
    <row r="2292" spans="1:21" ht="11.85" customHeight="1" x14ac:dyDescent="0.2">
      <c r="A2292" s="3" t="s">
        <v>3</v>
      </c>
    </row>
    <row r="2293" spans="1:21" ht="11.85" customHeight="1" x14ac:dyDescent="0.2"/>
    <row r="2294" spans="1:21" ht="11.85" customHeight="1" x14ac:dyDescent="0.2">
      <c r="I2294" s="49" t="str">
        <f>$I$6</f>
        <v>(----- 2021-2022 ------)</v>
      </c>
      <c r="J2294" s="49"/>
      <c r="K2294" s="49"/>
      <c r="L2294" s="6"/>
      <c r="M2294" s="49" t="str">
        <f>$M$6</f>
        <v>2022-2023</v>
      </c>
      <c r="N2294" s="49"/>
      <c r="O2294" s="49"/>
      <c r="P2294" s="49"/>
      <c r="Q2294" s="49"/>
    </row>
    <row r="2295" spans="1:21" ht="11.85" customHeight="1" x14ac:dyDescent="0.2">
      <c r="C2295" s="7" t="str">
        <f>$C$7</f>
        <v>2018-2019</v>
      </c>
      <c r="D2295" s="6"/>
      <c r="E2295" s="7" t="str">
        <f>$E$7</f>
        <v>2019-2020</v>
      </c>
      <c r="F2295" s="6"/>
      <c r="G2295" s="7" t="str">
        <f>$G$7</f>
        <v>2020-2021</v>
      </c>
      <c r="H2295" s="6"/>
      <c r="I2295" s="7" t="s">
        <v>9</v>
      </c>
      <c r="J2295" s="6"/>
      <c r="K2295" s="8" t="str">
        <f>+$K$7</f>
        <v>PROJECTED</v>
      </c>
      <c r="L2295" s="6"/>
      <c r="M2295" s="8" t="str">
        <f>$M$7</f>
        <v>2022-2023</v>
      </c>
      <c r="N2295" s="6"/>
      <c r="O2295" s="8" t="str">
        <f>$O$7</f>
        <v>2022-2023</v>
      </c>
      <c r="P2295" s="6"/>
      <c r="Q2295" s="8" t="str">
        <f>$Q$7</f>
        <v xml:space="preserve">APPROVED </v>
      </c>
    </row>
    <row r="2296" spans="1:21" ht="11.85" customHeight="1" x14ac:dyDescent="0.2">
      <c r="A2296" s="9" t="s">
        <v>268</v>
      </c>
      <c r="C2296" s="10" t="s">
        <v>12</v>
      </c>
      <c r="D2296" s="6"/>
      <c r="E2296" s="10" t="s">
        <v>12</v>
      </c>
      <c r="F2296" s="6"/>
      <c r="G2296" s="10" t="s">
        <v>12</v>
      </c>
      <c r="H2296" s="6"/>
      <c r="I2296" s="10" t="s">
        <v>13</v>
      </c>
      <c r="J2296" s="6"/>
      <c r="K2296" s="11" t="s">
        <v>13</v>
      </c>
      <c r="L2296" s="6"/>
      <c r="M2296" s="11" t="str">
        <f>$M$8</f>
        <v>BASE</v>
      </c>
      <c r="N2296" s="6"/>
      <c r="O2296" s="11" t="str">
        <f>$O$8</f>
        <v>SUPPLEMENTAL</v>
      </c>
      <c r="P2296" s="6"/>
      <c r="Q2296" s="11" t="str">
        <f>$Q$8</f>
        <v>BUDGET</v>
      </c>
    </row>
    <row r="2297" spans="1:21" ht="11.85" customHeight="1" x14ac:dyDescent="0.2"/>
    <row r="2298" spans="1:21" ht="11.85" customHeight="1" x14ac:dyDescent="0.2"/>
    <row r="2299" spans="1:21" ht="11.85" customHeight="1" thickBot="1" x14ac:dyDescent="0.25">
      <c r="A2299" s="3" t="s">
        <v>1111</v>
      </c>
      <c r="C2299" s="25">
        <f>C454+C579+C681+C722+C826+C920+C1016+C1138+C1240+C1297+C1355+C1447+C1494+C1589+C1608+C1703+C1776+C1861+C1998+C2070+C2137+C2208+C2283</f>
        <v>7633810.5</v>
      </c>
      <c r="D2299" s="2"/>
      <c r="E2299" s="25">
        <f>E454+E579+E681+E722+E826+E920+E1016+E1138+E1240+E1297+E1355+E1447+E1494+E1589+E1608+E1703+E1776+E1861+E1998+E2070+E2137+E2208+E2283</f>
        <v>7550557.8199999984</v>
      </c>
      <c r="F2299" s="2"/>
      <c r="G2299" s="25">
        <f>G454+G579+G681+G722+G826+G920+G1016+G1138+G1240+G1297+G1355+G1447+G1494+G1589+G1608+G1703+G1776+G1861+G1998+G2070+G2137+G2208+G2283</f>
        <v>7775306.3599999985</v>
      </c>
      <c r="H2299" s="2"/>
      <c r="I2299" s="25">
        <f>I454+I579+I681+I722+I826+I920+I1016+I1138+I1240+I1297+I1355+I1447+I1494+I1589+I1608+I1703+I1776+I1861+I1998+I2070+I2137+I2208+I2283</f>
        <v>8544366</v>
      </c>
      <c r="J2299" s="2"/>
      <c r="K2299" s="26">
        <f>K454+K579+K681+K722+K826+K920+K1016+K1138+K1240+K1297+K1355+K1447+K1494+K1589+K1608+K1703+K1776+K1861+K1998+K2070+K2137+K2208+K2283</f>
        <v>9217463</v>
      </c>
      <c r="L2299" s="2"/>
      <c r="M2299" s="26">
        <f>M454+M579+M681+M722+M826+M920+M1016+M1138+M1240+M1297+M1355+M1447+M1494+M1589+M1608+M1703+M1776+M1861+M1998+M2070+M2137+M2208+M2283</f>
        <v>8700986</v>
      </c>
      <c r="N2299" s="2"/>
      <c r="O2299" s="26">
        <f>O454+O579+O681+O722+O826+O920+O1016+O1138+O1240+O1297+O1355+O1447+O1494+O1589+O1608+O1703+O1776+O1861+O1998+O2070+O2137+O2208+O2283</f>
        <v>83880</v>
      </c>
      <c r="P2299" s="2"/>
      <c r="Q2299" s="26">
        <f>Q454+Q579+Q681+Q722+Q826+Q920+Q1016+Q1138+Q1240+Q1297+Q1355+Q1447+Q1494+Q1589+Q1608+Q1703+Q1776+Q1861+Q1998+Q2070+Q2137+Q2208+Q2283</f>
        <v>8784866</v>
      </c>
      <c r="R2299" s="2"/>
      <c r="T2299" s="17"/>
      <c r="U2299" s="2"/>
    </row>
    <row r="2300" spans="1:21" ht="11.85" customHeight="1" thickTop="1" x14ac:dyDescent="0.2">
      <c r="D2300" s="2"/>
      <c r="F2300" s="2"/>
      <c r="H2300" s="2"/>
      <c r="J2300" s="2"/>
      <c r="L2300" s="2"/>
      <c r="N2300" s="2"/>
      <c r="P2300" s="2"/>
      <c r="R2300" s="2"/>
    </row>
    <row r="2301" spans="1:21" ht="11.85" customHeight="1" x14ac:dyDescent="0.2">
      <c r="D2301" s="2"/>
      <c r="F2301" s="2"/>
      <c r="H2301" s="2"/>
      <c r="J2301" s="2"/>
      <c r="L2301" s="2"/>
      <c r="N2301" s="2"/>
      <c r="P2301" s="2"/>
      <c r="R2301" s="2"/>
    </row>
    <row r="2302" spans="1:21" ht="11.85" customHeight="1" thickBot="1" x14ac:dyDescent="0.25">
      <c r="A2302" s="3" t="s">
        <v>1112</v>
      </c>
      <c r="C2302" s="25">
        <f>C348-C2299</f>
        <v>204012.03000000026</v>
      </c>
      <c r="D2302" s="2"/>
      <c r="E2302" s="25">
        <f>E348-E2299</f>
        <v>783803.86000000127</v>
      </c>
      <c r="F2302" s="2"/>
      <c r="G2302" s="25">
        <f>G348-G2299</f>
        <v>357342.75000000186</v>
      </c>
      <c r="H2302" s="2"/>
      <c r="I2302" s="25">
        <f>I348-I2299</f>
        <v>-1241275</v>
      </c>
      <c r="J2302" s="2"/>
      <c r="K2302" s="25">
        <f>K348-K2299</f>
        <v>-1588621</v>
      </c>
      <c r="L2302" s="2"/>
      <c r="M2302" s="25">
        <f>M348-M2299</f>
        <v>-776806</v>
      </c>
      <c r="N2302" s="2"/>
      <c r="O2302" s="25">
        <f>O348-O2299</f>
        <v>-58880</v>
      </c>
      <c r="P2302" s="2"/>
      <c r="Q2302" s="25">
        <f>Q348-Q2299</f>
        <v>-835686</v>
      </c>
      <c r="T2302" s="13"/>
      <c r="U2302" s="2"/>
    </row>
    <row r="2303" spans="1:21" ht="11.85" customHeight="1" thickTop="1" x14ac:dyDescent="0.2">
      <c r="D2303" s="2"/>
      <c r="F2303" s="2"/>
      <c r="H2303" s="2"/>
      <c r="J2303" s="2"/>
      <c r="L2303" s="2"/>
      <c r="N2303" s="2"/>
      <c r="P2303" s="2"/>
    </row>
    <row r="2304" spans="1:21" ht="11.85" customHeight="1" x14ac:dyDescent="0.2">
      <c r="A2304" s="3" t="s">
        <v>1113</v>
      </c>
      <c r="D2304" s="2"/>
      <c r="F2304" s="2"/>
      <c r="H2304" s="2"/>
      <c r="J2304" s="2"/>
      <c r="L2304" s="2"/>
      <c r="N2304" s="2"/>
      <c r="P2304" s="2"/>
    </row>
    <row r="2305" spans="1:21" ht="11.85" customHeight="1" thickBot="1" x14ac:dyDescent="0.25">
      <c r="A2305" s="3" t="s">
        <v>17</v>
      </c>
      <c r="C2305" s="25">
        <f>C11+C348-C2299</f>
        <v>3357823.74</v>
      </c>
      <c r="D2305" s="2"/>
      <c r="E2305" s="25">
        <f>E11+E348-E2299</f>
        <v>4141627.6000000015</v>
      </c>
      <c r="F2305" s="2"/>
      <c r="G2305" s="25">
        <f>G11+G348-G2299</f>
        <v>4498970.3500000024</v>
      </c>
      <c r="H2305" s="2"/>
      <c r="I2305" s="25">
        <f>I11+I348-I2299</f>
        <v>3257695.3500000015</v>
      </c>
      <c r="J2305" s="2"/>
      <c r="K2305" s="26">
        <f>K11+K348-K2299</f>
        <v>2910349.3500000015</v>
      </c>
      <c r="L2305" s="2"/>
      <c r="M2305" s="25">
        <f>M11+M348-M2299</f>
        <v>2133543.3500000015</v>
      </c>
      <c r="N2305" s="2"/>
      <c r="P2305" s="2"/>
      <c r="Q2305" s="25">
        <f>Q11+Q348-Q2299</f>
        <v>2074663.3500000015</v>
      </c>
      <c r="T2305" s="13"/>
      <c r="U2305" s="2"/>
    </row>
    <row r="2306" spans="1:21" ht="11.85" customHeight="1" thickTop="1" x14ac:dyDescent="0.2">
      <c r="D2306" s="2"/>
      <c r="F2306" s="2"/>
      <c r="H2306" s="2"/>
      <c r="J2306" s="2"/>
      <c r="L2306" s="2"/>
      <c r="N2306" s="2"/>
      <c r="P2306" s="2"/>
    </row>
    <row r="2307" spans="1:21" ht="11.85" customHeight="1" x14ac:dyDescent="0.2"/>
    <row r="2308" spans="1:21" ht="11.85" customHeight="1" x14ac:dyDescent="0.2"/>
    <row r="2309" spans="1:21" ht="11.85" customHeight="1" x14ac:dyDescent="0.2"/>
    <row r="2310" spans="1:21" ht="11.85" customHeight="1" x14ac:dyDescent="0.2"/>
    <row r="2311" spans="1:21" ht="11.85" customHeight="1" x14ac:dyDescent="0.2"/>
    <row r="2312" spans="1:21" ht="11.85" customHeight="1" x14ac:dyDescent="0.2"/>
    <row r="2313" spans="1:21" ht="11.85" customHeight="1" x14ac:dyDescent="0.2"/>
    <row r="2314" spans="1:21" ht="11.85" customHeight="1" x14ac:dyDescent="0.2"/>
    <row r="2315" spans="1:21" ht="11.85" customHeight="1" x14ac:dyDescent="0.2"/>
    <row r="2316" spans="1:21" ht="11.85" customHeight="1" x14ac:dyDescent="0.2"/>
    <row r="2317" spans="1:21" ht="11.25" customHeight="1" x14ac:dyDescent="0.2">
      <c r="A2317" s="1"/>
      <c r="B2317" s="1"/>
      <c r="E2317" s="2" t="str">
        <f>$E$1</f>
        <v>CITY OF BRADY</v>
      </c>
    </row>
    <row r="2318" spans="1:21" ht="11.25" customHeight="1" x14ac:dyDescent="0.2">
      <c r="E2318" s="2" t="str">
        <f>$E$2</f>
        <v>BUDGET REPORT</v>
      </c>
    </row>
    <row r="2319" spans="1:21" ht="11.25" customHeight="1" x14ac:dyDescent="0.2">
      <c r="E2319" s="2" t="str">
        <f>$E$3</f>
        <v>FISCAL YEAR 2022 - 2023</v>
      </c>
    </row>
    <row r="2320" spans="1:21" ht="11.25" customHeight="1" x14ac:dyDescent="0.2">
      <c r="A2320" s="3" t="s">
        <v>1114</v>
      </c>
    </row>
    <row r="2321" spans="1:17" ht="11.25" customHeight="1" x14ac:dyDescent="0.2"/>
    <row r="2322" spans="1:17" ht="11.25" customHeight="1" x14ac:dyDescent="0.2">
      <c r="I2322" s="49" t="str">
        <f>$I$6</f>
        <v>(----- 2021-2022 ------)</v>
      </c>
      <c r="J2322" s="49"/>
      <c r="K2322" s="49"/>
      <c r="L2322" s="6"/>
      <c r="M2322" s="49" t="str">
        <f>$M$6</f>
        <v>2022-2023</v>
      </c>
      <c r="N2322" s="49"/>
      <c r="O2322" s="49"/>
      <c r="P2322" s="49"/>
      <c r="Q2322" s="49"/>
    </row>
    <row r="2323" spans="1:17" ht="11.25" customHeight="1" x14ac:dyDescent="0.2">
      <c r="C2323" s="7" t="str">
        <f>$C$7</f>
        <v>2018-2019</v>
      </c>
      <c r="D2323" s="6"/>
      <c r="E2323" s="7" t="str">
        <f>$E$7</f>
        <v>2019-2020</v>
      </c>
      <c r="F2323" s="6"/>
      <c r="G2323" s="7" t="str">
        <f>$G$7</f>
        <v>2020-2021</v>
      </c>
      <c r="H2323" s="6"/>
      <c r="I2323" s="7" t="s">
        <v>9</v>
      </c>
      <c r="J2323" s="6"/>
      <c r="K2323" s="8" t="str">
        <f>+$K$7</f>
        <v>PROJECTED</v>
      </c>
      <c r="L2323" s="6"/>
      <c r="M2323" s="8" t="str">
        <f>$M$7</f>
        <v>2022-2023</v>
      </c>
      <c r="N2323" s="6"/>
      <c r="O2323" s="8" t="str">
        <f>$O$7</f>
        <v>2022-2023</v>
      </c>
      <c r="P2323" s="6"/>
      <c r="Q2323" s="8" t="str">
        <f>$Q$7</f>
        <v xml:space="preserve">APPROVED </v>
      </c>
    </row>
    <row r="2324" spans="1:17" ht="11.25" customHeight="1" x14ac:dyDescent="0.2">
      <c r="A2324" s="9"/>
      <c r="C2324" s="10" t="s">
        <v>12</v>
      </c>
      <c r="D2324" s="6"/>
      <c r="E2324" s="10" t="s">
        <v>12</v>
      </c>
      <c r="F2324" s="6"/>
      <c r="G2324" s="10" t="s">
        <v>12</v>
      </c>
      <c r="H2324" s="6"/>
      <c r="I2324" s="10" t="s">
        <v>13</v>
      </c>
      <c r="J2324" s="6"/>
      <c r="K2324" s="11" t="s">
        <v>13</v>
      </c>
      <c r="L2324" s="6"/>
      <c r="M2324" s="11" t="str">
        <f>$M$8</f>
        <v>BASE</v>
      </c>
      <c r="N2324" s="6"/>
      <c r="O2324" s="11" t="str">
        <f>$O$8</f>
        <v>SUPPLEMENTAL</v>
      </c>
      <c r="P2324" s="6"/>
      <c r="Q2324" s="11" t="str">
        <f>$Q$8</f>
        <v>BUDGET</v>
      </c>
    </row>
    <row r="2325" spans="1:17" ht="11.25" customHeight="1" x14ac:dyDescent="0.2"/>
    <row r="2326" spans="1:17" ht="11.25" customHeight="1" x14ac:dyDescent="0.2">
      <c r="A2326" s="3" t="s">
        <v>16</v>
      </c>
      <c r="D2326" s="2"/>
      <c r="F2326" s="2"/>
      <c r="H2326" s="2"/>
      <c r="J2326" s="2"/>
      <c r="L2326" s="2"/>
      <c r="N2326" s="2"/>
      <c r="P2326" s="2"/>
    </row>
    <row r="2327" spans="1:17" ht="11.25" customHeight="1" x14ac:dyDescent="0.2">
      <c r="A2327" s="3" t="s">
        <v>17</v>
      </c>
      <c r="C2327" s="2">
        <v>0</v>
      </c>
      <c r="D2327" s="2"/>
      <c r="E2327" s="2">
        <f>+C2410</f>
        <v>0</v>
      </c>
      <c r="F2327" s="2"/>
      <c r="G2327" s="2">
        <f>+E2410</f>
        <v>0</v>
      </c>
      <c r="H2327" s="2"/>
      <c r="I2327" s="2">
        <f>+G2410</f>
        <v>142000</v>
      </c>
      <c r="J2327" s="2"/>
      <c r="K2327" s="4">
        <f>+I2327</f>
        <v>142000</v>
      </c>
      <c r="L2327" s="2"/>
      <c r="M2327" s="2">
        <f>+K2410</f>
        <v>0</v>
      </c>
      <c r="N2327" s="2"/>
      <c r="P2327" s="2"/>
      <c r="Q2327" s="4">
        <f>+M2327</f>
        <v>0</v>
      </c>
    </row>
    <row r="2328" spans="1:17" ht="11.25" customHeight="1" x14ac:dyDescent="0.2">
      <c r="D2328" s="2"/>
      <c r="F2328" s="2"/>
      <c r="H2328" s="2"/>
      <c r="J2328" s="2"/>
      <c r="L2328" s="2"/>
      <c r="N2328" s="2"/>
      <c r="P2328" s="2"/>
    </row>
    <row r="2329" spans="1:17" ht="11.25" customHeight="1" x14ac:dyDescent="0.2">
      <c r="A2329" s="12" t="s">
        <v>18</v>
      </c>
      <c r="D2329" s="2"/>
      <c r="F2329" s="2"/>
      <c r="H2329" s="2"/>
      <c r="J2329" s="2"/>
      <c r="L2329" s="2"/>
      <c r="N2329" s="2"/>
      <c r="P2329" s="2"/>
    </row>
    <row r="2330" spans="1:17" ht="11.25" customHeight="1" x14ac:dyDescent="0.2">
      <c r="D2330" s="2"/>
      <c r="F2330" s="2"/>
      <c r="H2330" s="2"/>
      <c r="J2330" s="2"/>
      <c r="L2330" s="2"/>
      <c r="N2330" s="2"/>
      <c r="P2330" s="2"/>
    </row>
    <row r="2331" spans="1:17" ht="11.25" customHeight="1" x14ac:dyDescent="0.2">
      <c r="A2331" s="12" t="s">
        <v>1115</v>
      </c>
      <c r="D2331" s="2"/>
      <c r="F2331" s="2"/>
      <c r="H2331" s="2"/>
      <c r="J2331" s="2"/>
      <c r="L2331" s="2"/>
      <c r="N2331" s="2"/>
      <c r="P2331" s="2"/>
    </row>
    <row r="2332" spans="1:17" ht="11.25" customHeight="1" x14ac:dyDescent="0.2">
      <c r="A2332" s="3" t="s">
        <v>1116</v>
      </c>
      <c r="C2332" s="2">
        <v>0</v>
      </c>
      <c r="D2332" s="2"/>
      <c r="E2332" s="2">
        <v>0</v>
      </c>
      <c r="F2332" s="2"/>
      <c r="G2332" s="2">
        <v>0</v>
      </c>
      <c r="H2332" s="2"/>
      <c r="I2332" s="2">
        <v>2500000</v>
      </c>
      <c r="J2332" s="2"/>
      <c r="K2332" s="4">
        <v>0</v>
      </c>
      <c r="L2332" s="2"/>
      <c r="M2332" s="4">
        <v>0</v>
      </c>
      <c r="N2332" s="2"/>
      <c r="O2332" s="4">
        <v>0</v>
      </c>
      <c r="P2332" s="2"/>
      <c r="Q2332" s="4">
        <f>+M2332+O2332</f>
        <v>0</v>
      </c>
    </row>
    <row r="2333" spans="1:17" ht="11.25" customHeight="1" x14ac:dyDescent="0.2">
      <c r="A2333" s="3" t="s">
        <v>1117</v>
      </c>
      <c r="C2333" s="14">
        <v>0</v>
      </c>
      <c r="D2333" s="2"/>
      <c r="E2333" s="14">
        <v>0</v>
      </c>
      <c r="F2333" s="2"/>
      <c r="G2333" s="14">
        <v>0</v>
      </c>
      <c r="H2333" s="2"/>
      <c r="I2333" s="14">
        <v>0</v>
      </c>
      <c r="J2333" s="2"/>
      <c r="K2333" s="15">
        <v>0</v>
      </c>
      <c r="L2333" s="2"/>
      <c r="M2333" s="15">
        <v>0</v>
      </c>
      <c r="N2333" s="2"/>
      <c r="O2333" s="15">
        <v>0</v>
      </c>
      <c r="P2333" s="2"/>
      <c r="Q2333" s="15">
        <f>+M2333+O2333</f>
        <v>0</v>
      </c>
    </row>
    <row r="2334" spans="1:17" ht="11.25" hidden="1" customHeight="1" x14ac:dyDescent="0.2">
      <c r="A2334" s="3">
        <v>0</v>
      </c>
      <c r="C2334" s="14">
        <v>0</v>
      </c>
      <c r="D2334" s="2"/>
      <c r="E2334" s="14">
        <v>0</v>
      </c>
      <c r="F2334" s="2"/>
      <c r="G2334" s="14">
        <v>0</v>
      </c>
      <c r="H2334" s="2"/>
      <c r="I2334" s="14">
        <v>0</v>
      </c>
      <c r="J2334" s="2"/>
      <c r="K2334" s="15">
        <v>0</v>
      </c>
      <c r="L2334" s="2"/>
      <c r="M2334" s="15">
        <v>0</v>
      </c>
      <c r="N2334" s="2"/>
      <c r="O2334" s="15">
        <v>0</v>
      </c>
      <c r="P2334" s="2"/>
      <c r="Q2334" s="15">
        <f>+M2334+O2334</f>
        <v>0</v>
      </c>
    </row>
    <row r="2335" spans="1:17" ht="11.25" customHeight="1" x14ac:dyDescent="0.2">
      <c r="A2335" s="3" t="s">
        <v>1118</v>
      </c>
      <c r="C2335" s="2">
        <f>SUM(C2332:C2334)</f>
        <v>0</v>
      </c>
      <c r="D2335" s="2"/>
      <c r="E2335" s="2">
        <f>SUM(E2332:E2334)</f>
        <v>0</v>
      </c>
      <c r="F2335" s="2"/>
      <c r="G2335" s="2">
        <f>SUM(G2332:G2334)</f>
        <v>0</v>
      </c>
      <c r="H2335" s="2"/>
      <c r="I2335" s="2">
        <f>SUM(I2332:I2334)</f>
        <v>2500000</v>
      </c>
      <c r="J2335" s="2"/>
      <c r="K2335" s="4">
        <f>SUM(K2332:K2334)</f>
        <v>0</v>
      </c>
      <c r="L2335" s="2"/>
      <c r="M2335" s="4">
        <f>SUM(M2332:M2334)</f>
        <v>0</v>
      </c>
      <c r="N2335" s="2"/>
      <c r="O2335" s="4">
        <f>SUM(O2332:O2334)</f>
        <v>0</v>
      </c>
      <c r="P2335" s="2"/>
      <c r="Q2335" s="4">
        <f>SUM(Q2332:Q2334)</f>
        <v>0</v>
      </c>
    </row>
    <row r="2336" spans="1:17" ht="11.25" customHeight="1" x14ac:dyDescent="0.2">
      <c r="D2336" s="2"/>
      <c r="F2336" s="2"/>
      <c r="H2336" s="2"/>
      <c r="J2336" s="2"/>
      <c r="L2336" s="2"/>
      <c r="N2336" s="2"/>
      <c r="P2336" s="2"/>
    </row>
    <row r="2337" spans="1:17" ht="11.85" customHeight="1" x14ac:dyDescent="0.2">
      <c r="A2337" s="12" t="s">
        <v>238</v>
      </c>
      <c r="D2337" s="2"/>
      <c r="F2337" s="2"/>
      <c r="H2337" s="2"/>
      <c r="J2337" s="2"/>
      <c r="L2337" s="2"/>
      <c r="N2337" s="2"/>
      <c r="P2337" s="2"/>
    </row>
    <row r="2338" spans="1:17" ht="11.85" customHeight="1" x14ac:dyDescent="0.2">
      <c r="A2338" s="3" t="s">
        <v>1119</v>
      </c>
      <c r="C2338" s="14">
        <v>0</v>
      </c>
      <c r="D2338" s="2"/>
      <c r="E2338" s="14">
        <v>0</v>
      </c>
      <c r="F2338" s="2"/>
      <c r="G2338" s="14">
        <v>142000</v>
      </c>
      <c r="H2338" s="2"/>
      <c r="I2338" s="14">
        <v>0</v>
      </c>
      <c r="J2338" s="2"/>
      <c r="K2338" s="15">
        <v>252000</v>
      </c>
      <c r="L2338" s="2"/>
      <c r="M2338" s="15">
        <v>0</v>
      </c>
      <c r="N2338" s="2"/>
      <c r="O2338" s="15">
        <v>0</v>
      </c>
      <c r="P2338" s="2"/>
      <c r="Q2338" s="15">
        <f>+M2338+O2338</f>
        <v>0</v>
      </c>
    </row>
    <row r="2339" spans="1:17" ht="11.85" customHeight="1" x14ac:dyDescent="0.2">
      <c r="A2339" s="3" t="s">
        <v>252</v>
      </c>
      <c r="C2339" s="2">
        <f>SUM(C2338:C2338)</f>
        <v>0</v>
      </c>
      <c r="D2339" s="2"/>
      <c r="E2339" s="2">
        <f>SUM(E2338:E2338)</f>
        <v>0</v>
      </c>
      <c r="F2339" s="2"/>
      <c r="G2339" s="2">
        <f>SUM(G2338:G2338)</f>
        <v>142000</v>
      </c>
      <c r="H2339" s="2"/>
      <c r="I2339" s="2">
        <f>SUM(I2338:I2338)</f>
        <v>0</v>
      </c>
      <c r="J2339" s="2"/>
      <c r="K2339" s="4">
        <f>SUM(K2338:K2338)</f>
        <v>252000</v>
      </c>
      <c r="L2339" s="2"/>
      <c r="M2339" s="4">
        <f>SUM(M2338:M2338)</f>
        <v>0</v>
      </c>
      <c r="N2339" s="2"/>
      <c r="O2339" s="4">
        <f>SUM(O2338:O2338)</f>
        <v>0</v>
      </c>
      <c r="P2339" s="2"/>
      <c r="Q2339" s="4">
        <f>SUM(Q2338:Q2338)</f>
        <v>0</v>
      </c>
    </row>
    <row r="2340" spans="1:17" ht="11.85" customHeight="1" x14ac:dyDescent="0.2">
      <c r="D2340" s="2"/>
      <c r="F2340" s="2"/>
      <c r="H2340" s="2"/>
      <c r="J2340" s="2"/>
      <c r="L2340" s="2"/>
      <c r="N2340" s="2"/>
      <c r="P2340" s="2"/>
    </row>
    <row r="2341" spans="1:17" ht="11.85" customHeight="1" x14ac:dyDescent="0.2"/>
    <row r="2342" spans="1:17" ht="11.25" customHeight="1" thickBot="1" x14ac:dyDescent="0.25">
      <c r="A2342" s="3" t="s">
        <v>265</v>
      </c>
      <c r="C2342" s="25">
        <f>C2335+C2339</f>
        <v>0</v>
      </c>
      <c r="D2342" s="2"/>
      <c r="E2342" s="25">
        <f>E2335+E2339</f>
        <v>0</v>
      </c>
      <c r="F2342" s="2"/>
      <c r="G2342" s="25">
        <f>G2335+G2339</f>
        <v>142000</v>
      </c>
      <c r="H2342" s="2"/>
      <c r="I2342" s="25">
        <f>I2335+I2339</f>
        <v>2500000</v>
      </c>
      <c r="J2342" s="2"/>
      <c r="K2342" s="26">
        <f>K2335+K2339</f>
        <v>252000</v>
      </c>
      <c r="L2342" s="2"/>
      <c r="M2342" s="26">
        <f>M2335+M2339</f>
        <v>0</v>
      </c>
      <c r="N2342" s="2"/>
      <c r="O2342" s="26">
        <f>O2335+O2339</f>
        <v>0</v>
      </c>
      <c r="P2342" s="2"/>
      <c r="Q2342" s="26">
        <f>Q2335+Q2339</f>
        <v>0</v>
      </c>
    </row>
    <row r="2343" spans="1:17" ht="11.25" customHeight="1" thickTop="1" x14ac:dyDescent="0.2">
      <c r="D2343" s="2"/>
      <c r="F2343" s="2"/>
      <c r="H2343" s="2"/>
      <c r="J2343" s="2"/>
      <c r="L2343" s="2"/>
      <c r="N2343" s="2"/>
      <c r="P2343" s="2"/>
    </row>
    <row r="2344" spans="1:17" ht="11.25" customHeight="1" x14ac:dyDescent="0.2">
      <c r="D2344" s="2"/>
      <c r="F2344" s="2"/>
      <c r="H2344" s="2"/>
      <c r="J2344" s="2"/>
      <c r="L2344" s="2"/>
      <c r="N2344" s="2"/>
      <c r="P2344" s="2"/>
    </row>
    <row r="2345" spans="1:17" ht="11.25" customHeight="1" x14ac:dyDescent="0.2">
      <c r="A2345" s="3" t="s">
        <v>266</v>
      </c>
      <c r="C2345" s="2">
        <f>C2327+C2342</f>
        <v>0</v>
      </c>
      <c r="D2345" s="2"/>
      <c r="E2345" s="2">
        <f>E2327+E2342</f>
        <v>0</v>
      </c>
      <c r="F2345" s="2"/>
      <c r="G2345" s="2">
        <f>G2327+G2342</f>
        <v>142000</v>
      </c>
      <c r="H2345" s="2"/>
      <c r="I2345" s="2">
        <f>I2327+I2342</f>
        <v>2642000</v>
      </c>
      <c r="J2345" s="2"/>
      <c r="K2345" s="4">
        <f>K2327+K2342</f>
        <v>394000</v>
      </c>
      <c r="L2345" s="2"/>
      <c r="M2345" s="4">
        <f>M2327+M2342</f>
        <v>0</v>
      </c>
      <c r="N2345" s="2"/>
      <c r="P2345" s="2"/>
      <c r="Q2345" s="4">
        <f>Q2327+Q2342</f>
        <v>0</v>
      </c>
    </row>
    <row r="2346" spans="1:17" ht="11.25" customHeight="1" x14ac:dyDescent="0.2"/>
    <row r="2347" spans="1:17" ht="11.85" customHeight="1" x14ac:dyDescent="0.2"/>
    <row r="2348" spans="1:17" ht="11.85" customHeight="1" x14ac:dyDescent="0.2"/>
    <row r="2349" spans="1:17" ht="11.85" customHeight="1" x14ac:dyDescent="0.2"/>
    <row r="2350" spans="1:17" ht="11.85" customHeight="1" x14ac:dyDescent="0.2"/>
    <row r="2351" spans="1:17" ht="11.85" customHeight="1" x14ac:dyDescent="0.2"/>
    <row r="2352" spans="1:17" ht="11.85" customHeight="1" x14ac:dyDescent="0.2"/>
    <row r="2353" spans="1:17" ht="11.85" customHeight="1" x14ac:dyDescent="0.2"/>
    <row r="2354" spans="1:17" ht="11.85" customHeight="1" x14ac:dyDescent="0.2"/>
    <row r="2355" spans="1:17" ht="11.85" customHeight="1" x14ac:dyDescent="0.2"/>
    <row r="2356" spans="1:17" ht="11.85" customHeight="1" x14ac:dyDescent="0.2"/>
    <row r="2357" spans="1:17" ht="11.85" customHeight="1" x14ac:dyDescent="0.2"/>
    <row r="2358" spans="1:17" ht="11.85" customHeight="1" x14ac:dyDescent="0.2"/>
    <row r="2359" spans="1:17" ht="11.85" customHeight="1" x14ac:dyDescent="0.2"/>
    <row r="2360" spans="1:17" ht="11.85" customHeight="1" x14ac:dyDescent="0.2"/>
    <row r="2361" spans="1:17" ht="11.85" customHeight="1" x14ac:dyDescent="0.2"/>
    <row r="2362" spans="1:17" ht="11.85" customHeight="1" x14ac:dyDescent="0.2"/>
    <row r="2363" spans="1:17" ht="11.85" customHeight="1" x14ac:dyDescent="0.2">
      <c r="A2363" s="1"/>
      <c r="B2363" s="1"/>
      <c r="E2363" s="2" t="str">
        <f>$E$1</f>
        <v>CITY OF BRADY</v>
      </c>
    </row>
    <row r="2364" spans="1:17" ht="11.85" customHeight="1" x14ac:dyDescent="0.2">
      <c r="E2364" s="2" t="str">
        <f>$E$2</f>
        <v>BUDGET REPORT</v>
      </c>
    </row>
    <row r="2365" spans="1:17" ht="11.85" customHeight="1" x14ac:dyDescent="0.2">
      <c r="E2365" s="2" t="str">
        <f>$E$3</f>
        <v>FISCAL YEAR 2022 - 2023</v>
      </c>
    </row>
    <row r="2366" spans="1:17" ht="11.85" customHeight="1" x14ac:dyDescent="0.2">
      <c r="A2366" s="3" t="s">
        <v>1114</v>
      </c>
    </row>
    <row r="2367" spans="1:17" ht="11.85" customHeight="1" x14ac:dyDescent="0.2">
      <c r="A2367" s="3" t="s">
        <v>1120</v>
      </c>
    </row>
    <row r="2368" spans="1:17" ht="11.85" customHeight="1" x14ac:dyDescent="0.2">
      <c r="I2368" s="49" t="str">
        <f>$I$6</f>
        <v>(----- 2021-2022 ------)</v>
      </c>
      <c r="J2368" s="49"/>
      <c r="K2368" s="49"/>
      <c r="L2368" s="6"/>
      <c r="M2368" s="49" t="str">
        <f>$M$6</f>
        <v>2022-2023</v>
      </c>
      <c r="N2368" s="49"/>
      <c r="O2368" s="49"/>
      <c r="P2368" s="49"/>
      <c r="Q2368" s="49"/>
    </row>
    <row r="2369" spans="1:17" ht="11.85" customHeight="1" x14ac:dyDescent="0.2">
      <c r="C2369" s="7" t="str">
        <f>$C$7</f>
        <v>2018-2019</v>
      </c>
      <c r="D2369" s="6"/>
      <c r="E2369" s="7" t="str">
        <f>$E$7</f>
        <v>2019-2020</v>
      </c>
      <c r="F2369" s="6"/>
      <c r="G2369" s="7" t="str">
        <f>$G$7</f>
        <v>2020-2021</v>
      </c>
      <c r="H2369" s="6"/>
      <c r="I2369" s="7" t="s">
        <v>9</v>
      </c>
      <c r="J2369" s="6"/>
      <c r="K2369" s="8" t="str">
        <f>+$K$7</f>
        <v>PROJECTED</v>
      </c>
      <c r="L2369" s="6"/>
      <c r="M2369" s="8" t="str">
        <f>$M$7</f>
        <v>2022-2023</v>
      </c>
      <c r="N2369" s="6"/>
      <c r="O2369" s="8" t="str">
        <f>$O$7</f>
        <v>2022-2023</v>
      </c>
      <c r="P2369" s="6"/>
      <c r="Q2369" s="8" t="str">
        <f>$Q$7</f>
        <v xml:space="preserve">APPROVED </v>
      </c>
    </row>
    <row r="2370" spans="1:17" ht="11.85" customHeight="1" x14ac:dyDescent="0.2">
      <c r="A2370" s="9" t="s">
        <v>268</v>
      </c>
      <c r="C2370" s="10" t="s">
        <v>12</v>
      </c>
      <c r="D2370" s="6"/>
      <c r="E2370" s="10" t="s">
        <v>12</v>
      </c>
      <c r="F2370" s="6"/>
      <c r="G2370" s="10" t="s">
        <v>12</v>
      </c>
      <c r="H2370" s="6"/>
      <c r="I2370" s="10" t="s">
        <v>13</v>
      </c>
      <c r="J2370" s="6"/>
      <c r="K2370" s="11" t="s">
        <v>13</v>
      </c>
      <c r="L2370" s="6"/>
      <c r="M2370" s="11" t="str">
        <f>$M$8</f>
        <v>BASE</v>
      </c>
      <c r="N2370" s="6"/>
      <c r="O2370" s="11" t="str">
        <f>$O$8</f>
        <v>SUPPLEMENTAL</v>
      </c>
      <c r="P2370" s="6"/>
      <c r="Q2370" s="11" t="str">
        <f>$Q$8</f>
        <v>BUDGET</v>
      </c>
    </row>
    <row r="2371" spans="1:17" ht="11.85" customHeight="1" x14ac:dyDescent="0.2"/>
    <row r="2372" spans="1:17" ht="11.85" customHeight="1" x14ac:dyDescent="0.2">
      <c r="A2372" s="12" t="s">
        <v>281</v>
      </c>
      <c r="D2372" s="2"/>
      <c r="F2372" s="2"/>
      <c r="H2372" s="2"/>
      <c r="J2372" s="2"/>
      <c r="L2372" s="2"/>
      <c r="N2372" s="2"/>
      <c r="P2372" s="2"/>
    </row>
    <row r="2373" spans="1:17" ht="11.85" hidden="1" customHeight="1" x14ac:dyDescent="0.2">
      <c r="A2373" s="3" t="s">
        <v>1121</v>
      </c>
      <c r="C2373" s="2">
        <v>0</v>
      </c>
      <c r="D2373" s="2"/>
      <c r="E2373" s="2">
        <v>0</v>
      </c>
      <c r="F2373" s="2"/>
      <c r="G2373" s="2">
        <v>0</v>
      </c>
      <c r="H2373" s="2"/>
      <c r="I2373" s="2">
        <v>0</v>
      </c>
      <c r="J2373" s="2"/>
      <c r="K2373" s="4">
        <v>0</v>
      </c>
      <c r="L2373" s="2"/>
      <c r="M2373" s="4">
        <v>0</v>
      </c>
      <c r="N2373" s="2"/>
      <c r="O2373" s="4">
        <v>0</v>
      </c>
      <c r="P2373" s="2"/>
      <c r="Q2373" s="4">
        <f t="shared" ref="Q2373:Q2379" si="78">+M2373+O2373</f>
        <v>0</v>
      </c>
    </row>
    <row r="2374" spans="1:17" ht="11.85" customHeight="1" x14ac:dyDescent="0.2">
      <c r="A2374" s="3" t="s">
        <v>1122</v>
      </c>
      <c r="C2374" s="2">
        <v>0</v>
      </c>
      <c r="D2374" s="2"/>
      <c r="E2374" s="2">
        <v>0</v>
      </c>
      <c r="F2374" s="2"/>
      <c r="G2374" s="2">
        <v>0</v>
      </c>
      <c r="H2374" s="2"/>
      <c r="I2374" s="2">
        <v>0</v>
      </c>
      <c r="J2374" s="2"/>
      <c r="K2374" s="4">
        <v>367000</v>
      </c>
      <c r="L2374" s="2"/>
      <c r="M2374" s="4">
        <v>0</v>
      </c>
      <c r="N2374" s="2"/>
      <c r="O2374" s="4">
        <v>0</v>
      </c>
      <c r="P2374" s="2"/>
      <c r="Q2374" s="4">
        <f t="shared" si="78"/>
        <v>0</v>
      </c>
    </row>
    <row r="2375" spans="1:17" ht="11.85" customHeight="1" x14ac:dyDescent="0.2">
      <c r="A2375" s="3" t="s">
        <v>1123</v>
      </c>
      <c r="C2375" s="14">
        <v>0</v>
      </c>
      <c r="D2375" s="2"/>
      <c r="E2375" s="14">
        <v>0</v>
      </c>
      <c r="F2375" s="2"/>
      <c r="G2375" s="14">
        <v>0</v>
      </c>
      <c r="H2375" s="2"/>
      <c r="I2375" s="14">
        <v>0</v>
      </c>
      <c r="J2375" s="2"/>
      <c r="K2375" s="15">
        <v>27000</v>
      </c>
      <c r="L2375" s="2"/>
      <c r="M2375" s="15">
        <v>0</v>
      </c>
      <c r="N2375" s="2"/>
      <c r="O2375" s="15">
        <v>0</v>
      </c>
      <c r="P2375" s="2"/>
      <c r="Q2375" s="15">
        <f>+M2375+O2375</f>
        <v>0</v>
      </c>
    </row>
    <row r="2376" spans="1:17" ht="11.85" hidden="1" customHeight="1" x14ac:dyDescent="0.2">
      <c r="C2376" s="2">
        <v>0</v>
      </c>
      <c r="D2376" s="2"/>
      <c r="E2376" s="2">
        <v>0</v>
      </c>
      <c r="F2376" s="2"/>
      <c r="G2376" s="2">
        <v>0</v>
      </c>
      <c r="H2376" s="2"/>
      <c r="I2376" s="2">
        <v>0</v>
      </c>
      <c r="J2376" s="2"/>
      <c r="K2376" s="4">
        <v>0</v>
      </c>
      <c r="L2376" s="2"/>
      <c r="M2376" s="4">
        <v>0</v>
      </c>
      <c r="N2376" s="2"/>
      <c r="O2376" s="4">
        <v>0</v>
      </c>
      <c r="P2376" s="2"/>
      <c r="Q2376" s="4">
        <f t="shared" si="78"/>
        <v>0</v>
      </c>
    </row>
    <row r="2377" spans="1:17" ht="11.85" hidden="1" customHeight="1" x14ac:dyDescent="0.2">
      <c r="C2377" s="2">
        <v>0</v>
      </c>
      <c r="D2377" s="2"/>
      <c r="E2377" s="2">
        <v>0</v>
      </c>
      <c r="F2377" s="2"/>
      <c r="G2377" s="2">
        <v>0</v>
      </c>
      <c r="H2377" s="2"/>
      <c r="I2377" s="2">
        <v>0</v>
      </c>
      <c r="J2377" s="2"/>
      <c r="K2377" s="4">
        <v>0</v>
      </c>
      <c r="L2377" s="2"/>
      <c r="M2377" s="4">
        <v>0</v>
      </c>
      <c r="N2377" s="2"/>
      <c r="O2377" s="4">
        <v>0</v>
      </c>
      <c r="P2377" s="2"/>
      <c r="Q2377" s="4">
        <f t="shared" si="78"/>
        <v>0</v>
      </c>
    </row>
    <row r="2378" spans="1:17" ht="11.85" hidden="1" customHeight="1" x14ac:dyDescent="0.2">
      <c r="C2378" s="2">
        <v>0</v>
      </c>
      <c r="D2378" s="2"/>
      <c r="E2378" s="2">
        <v>0</v>
      </c>
      <c r="F2378" s="2"/>
      <c r="G2378" s="2">
        <v>0</v>
      </c>
      <c r="H2378" s="2"/>
      <c r="I2378" s="2">
        <v>0</v>
      </c>
      <c r="J2378" s="2"/>
      <c r="K2378" s="4">
        <v>0</v>
      </c>
      <c r="L2378" s="2"/>
      <c r="M2378" s="4">
        <v>0</v>
      </c>
      <c r="N2378" s="2"/>
      <c r="O2378" s="4">
        <v>0</v>
      </c>
      <c r="P2378" s="2"/>
      <c r="Q2378" s="4">
        <f t="shared" si="78"/>
        <v>0</v>
      </c>
    </row>
    <row r="2379" spans="1:17" ht="11.85" hidden="1" customHeight="1" x14ac:dyDescent="0.2">
      <c r="C2379" s="14">
        <v>0</v>
      </c>
      <c r="D2379" s="2"/>
      <c r="E2379" s="14">
        <v>0</v>
      </c>
      <c r="F2379" s="2"/>
      <c r="G2379" s="14">
        <v>0</v>
      </c>
      <c r="H2379" s="2"/>
      <c r="I2379" s="14">
        <v>0</v>
      </c>
      <c r="J2379" s="2"/>
      <c r="K2379" s="15">
        <v>0</v>
      </c>
      <c r="L2379" s="2"/>
      <c r="M2379" s="15">
        <v>0</v>
      </c>
      <c r="N2379" s="2"/>
      <c r="O2379" s="15">
        <v>0</v>
      </c>
      <c r="P2379" s="2"/>
      <c r="Q2379" s="15">
        <f t="shared" si="78"/>
        <v>0</v>
      </c>
    </row>
    <row r="2380" spans="1:17" ht="11.85" customHeight="1" x14ac:dyDescent="0.2">
      <c r="A2380" s="3" t="s">
        <v>299</v>
      </c>
      <c r="C2380" s="2">
        <f>SUM(C2376:C2379)</f>
        <v>0</v>
      </c>
      <c r="D2380" s="2"/>
      <c r="E2380" s="2">
        <f>SUM(E2376:E2379)</f>
        <v>0</v>
      </c>
      <c r="F2380" s="2"/>
      <c r="G2380" s="2">
        <f>SUM(G2373:G2379)</f>
        <v>0</v>
      </c>
      <c r="H2380" s="2"/>
      <c r="I2380" s="2">
        <f>SUM(I2373:I2379)</f>
        <v>0</v>
      </c>
      <c r="J2380" s="2"/>
      <c r="K2380" s="2">
        <f>SUM(K2373:K2379)</f>
        <v>394000</v>
      </c>
      <c r="L2380" s="2"/>
      <c r="M2380" s="34">
        <f>SUM(M2373:M2379)</f>
        <v>0</v>
      </c>
      <c r="N2380" s="2"/>
      <c r="O2380" s="2">
        <f>SUM(O2373:O2379)</f>
        <v>0</v>
      </c>
      <c r="P2380" s="2"/>
      <c r="Q2380" s="2">
        <f>SUM(Q2373:Q2379)</f>
        <v>0</v>
      </c>
    </row>
    <row r="2381" spans="1:17" ht="11.85" customHeight="1" x14ac:dyDescent="0.2"/>
    <row r="2382" spans="1:17" ht="11.85" customHeight="1" x14ac:dyDescent="0.2">
      <c r="D2382" s="2"/>
      <c r="F2382" s="2"/>
      <c r="H2382" s="2"/>
      <c r="J2382" s="2"/>
      <c r="L2382" s="2"/>
      <c r="N2382" s="2"/>
      <c r="P2382" s="2"/>
    </row>
    <row r="2383" spans="1:17" ht="11.85" hidden="1" customHeight="1" x14ac:dyDescent="0.2">
      <c r="A2383" s="12" t="s">
        <v>326</v>
      </c>
      <c r="D2383" s="2"/>
      <c r="F2383" s="2"/>
      <c r="H2383" s="2"/>
      <c r="J2383" s="2"/>
      <c r="L2383" s="2"/>
      <c r="N2383" s="2"/>
      <c r="P2383" s="2"/>
    </row>
    <row r="2384" spans="1:17" ht="11.85" hidden="1" customHeight="1" x14ac:dyDescent="0.2">
      <c r="A2384" s="3" t="s">
        <v>1124</v>
      </c>
      <c r="C2384" s="14">
        <v>0</v>
      </c>
      <c r="D2384" s="2"/>
      <c r="E2384" s="14">
        <v>0</v>
      </c>
      <c r="F2384" s="2"/>
      <c r="G2384" s="14">
        <v>0</v>
      </c>
      <c r="H2384" s="2"/>
      <c r="I2384" s="14">
        <v>0</v>
      </c>
      <c r="J2384" s="2"/>
      <c r="K2384" s="15">
        <v>0</v>
      </c>
      <c r="L2384" s="2"/>
      <c r="M2384" s="15">
        <v>0</v>
      </c>
      <c r="N2384" s="2"/>
      <c r="O2384" s="15">
        <v>0</v>
      </c>
      <c r="P2384" s="2"/>
      <c r="Q2384" s="15">
        <f>M2384+O2384</f>
        <v>0</v>
      </c>
    </row>
    <row r="2385" spans="1:22" ht="11.85" hidden="1" customHeight="1" x14ac:dyDescent="0.2">
      <c r="A2385" s="3" t="s">
        <v>330</v>
      </c>
      <c r="C2385" s="2">
        <f>SUM(C2384:C2384)</f>
        <v>0</v>
      </c>
      <c r="D2385" s="2"/>
      <c r="E2385" s="2">
        <f>SUM(E2384:E2384)</f>
        <v>0</v>
      </c>
      <c r="F2385" s="2"/>
      <c r="G2385" s="2">
        <f>SUM(G2384:G2384)</f>
        <v>0</v>
      </c>
      <c r="H2385" s="2"/>
      <c r="I2385" s="2">
        <f>SUM(I2384:I2384)</f>
        <v>0</v>
      </c>
      <c r="J2385" s="2"/>
      <c r="K2385" s="4">
        <f>SUM(K2384:K2384)</f>
        <v>0</v>
      </c>
      <c r="L2385" s="2"/>
      <c r="M2385" s="4">
        <f>SUM(M2384:M2384)</f>
        <v>0</v>
      </c>
      <c r="N2385" s="2"/>
      <c r="O2385" s="4">
        <f>SUM(O2384:O2384)</f>
        <v>0</v>
      </c>
      <c r="P2385" s="2"/>
      <c r="Q2385" s="4">
        <f>SUM(Q2384:Q2384)</f>
        <v>0</v>
      </c>
      <c r="V2385" s="35"/>
    </row>
    <row r="2386" spans="1:22" ht="11.85" hidden="1" customHeight="1" x14ac:dyDescent="0.2">
      <c r="D2386" s="2"/>
      <c r="F2386" s="2"/>
      <c r="H2386" s="2"/>
      <c r="J2386" s="2"/>
      <c r="L2386" s="2"/>
      <c r="N2386" s="2"/>
      <c r="P2386" s="2"/>
      <c r="T2386" s="13"/>
    </row>
    <row r="2387" spans="1:22" ht="11.85" customHeight="1" x14ac:dyDescent="0.2">
      <c r="A2387" s="3" t="s">
        <v>1125</v>
      </c>
      <c r="C2387" s="2">
        <f>+C2380</f>
        <v>0</v>
      </c>
      <c r="D2387" s="2"/>
      <c r="E2387" s="2">
        <f>+E2380</f>
        <v>0</v>
      </c>
      <c r="F2387" s="2"/>
      <c r="G2387" s="2">
        <f>+G2380</f>
        <v>0</v>
      </c>
      <c r="H2387" s="2"/>
      <c r="I2387" s="2">
        <f>+I2380</f>
        <v>0</v>
      </c>
      <c r="J2387" s="2"/>
      <c r="K2387" s="2">
        <f>+K2380</f>
        <v>394000</v>
      </c>
      <c r="L2387" s="2"/>
      <c r="M2387" s="2">
        <f>+M2380</f>
        <v>0</v>
      </c>
      <c r="N2387" s="2"/>
      <c r="O2387" s="2">
        <f>+O2380</f>
        <v>0</v>
      </c>
      <c r="P2387" s="2"/>
      <c r="Q2387" s="2">
        <f>+Q2380</f>
        <v>0</v>
      </c>
      <c r="R2387" s="2"/>
      <c r="U2387" s="16"/>
    </row>
    <row r="2388" spans="1:22" ht="11.85" customHeight="1" x14ac:dyDescent="0.2">
      <c r="D2388" s="2"/>
      <c r="F2388" s="2"/>
      <c r="H2388" s="2"/>
      <c r="J2388" s="2"/>
      <c r="L2388" s="2"/>
      <c r="N2388" s="2"/>
      <c r="P2388" s="2"/>
      <c r="T2388" s="13"/>
    </row>
    <row r="2389" spans="1:22" ht="11.85" customHeight="1" x14ac:dyDescent="0.2">
      <c r="D2389" s="2"/>
      <c r="F2389" s="2"/>
      <c r="H2389" s="2"/>
      <c r="J2389" s="2"/>
      <c r="L2389" s="2"/>
      <c r="N2389" s="2"/>
      <c r="P2389" s="2"/>
    </row>
    <row r="2390" spans="1:22" ht="11.85" customHeight="1" x14ac:dyDescent="0.2">
      <c r="D2390" s="2"/>
      <c r="F2390" s="2"/>
      <c r="H2390" s="2"/>
      <c r="J2390" s="2"/>
      <c r="L2390" s="2"/>
      <c r="N2390" s="2"/>
      <c r="P2390" s="2"/>
    </row>
    <row r="2391" spans="1:22" ht="11.85" customHeight="1" x14ac:dyDescent="0.2">
      <c r="D2391" s="2"/>
      <c r="F2391" s="2"/>
      <c r="H2391" s="2"/>
      <c r="J2391" s="2"/>
      <c r="L2391" s="2"/>
      <c r="N2391" s="2"/>
      <c r="P2391" s="2"/>
    </row>
    <row r="2392" spans="1:22" ht="11.85" customHeight="1" x14ac:dyDescent="0.2">
      <c r="D2392" s="2"/>
      <c r="F2392" s="2"/>
      <c r="H2392" s="2"/>
      <c r="J2392" s="2"/>
      <c r="L2392" s="2"/>
      <c r="N2392" s="2"/>
      <c r="P2392" s="2"/>
    </row>
    <row r="2393" spans="1:22" ht="11.85" customHeight="1" x14ac:dyDescent="0.2">
      <c r="D2393" s="2"/>
      <c r="F2393" s="2"/>
      <c r="H2393" s="2"/>
      <c r="J2393" s="2"/>
      <c r="L2393" s="2"/>
      <c r="N2393" s="2"/>
      <c r="P2393" s="2"/>
    </row>
    <row r="2394" spans="1:22" ht="11.25" customHeight="1" x14ac:dyDescent="0.2">
      <c r="A2394" s="1"/>
      <c r="B2394" s="1"/>
      <c r="E2394" s="2" t="str">
        <f>$E$1</f>
        <v>CITY OF BRADY</v>
      </c>
    </row>
    <row r="2395" spans="1:22" ht="11.25" customHeight="1" x14ac:dyDescent="0.2">
      <c r="E2395" s="2" t="str">
        <f>$E$2</f>
        <v>BUDGET REPORT</v>
      </c>
    </row>
    <row r="2396" spans="1:22" ht="11.25" customHeight="1" x14ac:dyDescent="0.2">
      <c r="E2396" s="2" t="str">
        <f>$E$3</f>
        <v>FISCAL YEAR 2022 - 2023</v>
      </c>
    </row>
    <row r="2397" spans="1:22" ht="11.25" customHeight="1" x14ac:dyDescent="0.2">
      <c r="A2397" s="3" t="s">
        <v>1114</v>
      </c>
    </row>
    <row r="2398" spans="1:22" ht="11.25" customHeight="1" x14ac:dyDescent="0.2"/>
    <row r="2399" spans="1:22" ht="11.25" customHeight="1" x14ac:dyDescent="0.2">
      <c r="I2399" s="49" t="str">
        <f>$I$6</f>
        <v>(----- 2021-2022 ------)</v>
      </c>
      <c r="J2399" s="49"/>
      <c r="K2399" s="49"/>
      <c r="L2399" s="6"/>
      <c r="M2399" s="49" t="str">
        <f>$M$6</f>
        <v>2022-2023</v>
      </c>
      <c r="N2399" s="49"/>
      <c r="O2399" s="49"/>
      <c r="P2399" s="49"/>
      <c r="Q2399" s="49"/>
    </row>
    <row r="2400" spans="1:22" ht="11.25" customHeight="1" x14ac:dyDescent="0.2">
      <c r="C2400" s="7" t="str">
        <f>$C$7</f>
        <v>2018-2019</v>
      </c>
      <c r="D2400" s="6"/>
      <c r="E2400" s="7" t="str">
        <f>$E$7</f>
        <v>2019-2020</v>
      </c>
      <c r="F2400" s="6"/>
      <c r="G2400" s="7" t="str">
        <f>$G$7</f>
        <v>2020-2021</v>
      </c>
      <c r="H2400" s="6"/>
      <c r="I2400" s="7" t="s">
        <v>9</v>
      </c>
      <c r="J2400" s="6"/>
      <c r="K2400" s="8" t="str">
        <f>+$K$7</f>
        <v>PROJECTED</v>
      </c>
      <c r="L2400" s="6"/>
      <c r="M2400" s="8" t="str">
        <f>$M$7</f>
        <v>2022-2023</v>
      </c>
      <c r="N2400" s="6"/>
      <c r="O2400" s="8" t="str">
        <f>$O$7</f>
        <v>2022-2023</v>
      </c>
      <c r="P2400" s="6"/>
      <c r="Q2400" s="8" t="str">
        <f>$Q$7</f>
        <v xml:space="preserve">APPROVED </v>
      </c>
    </row>
    <row r="2401" spans="1:20" ht="11.25" customHeight="1" x14ac:dyDescent="0.2">
      <c r="A2401" s="9" t="s">
        <v>268</v>
      </c>
      <c r="C2401" s="10" t="s">
        <v>12</v>
      </c>
      <c r="D2401" s="6"/>
      <c r="E2401" s="10" t="s">
        <v>12</v>
      </c>
      <c r="F2401" s="6"/>
      <c r="G2401" s="10" t="s">
        <v>12</v>
      </c>
      <c r="H2401" s="6"/>
      <c r="I2401" s="10" t="s">
        <v>13</v>
      </c>
      <c r="J2401" s="6"/>
      <c r="K2401" s="11" t="s">
        <v>13</v>
      </c>
      <c r="L2401" s="6"/>
      <c r="M2401" s="11" t="str">
        <f>$M$8</f>
        <v>BASE</v>
      </c>
      <c r="N2401" s="6"/>
      <c r="O2401" s="11" t="str">
        <f>$O$8</f>
        <v>SUPPLEMENTAL</v>
      </c>
      <c r="P2401" s="6"/>
      <c r="Q2401" s="11" t="str">
        <f>$Q$8</f>
        <v>BUDGET</v>
      </c>
    </row>
    <row r="2402" spans="1:20" s="36" customFormat="1" ht="10.15" customHeight="1" x14ac:dyDescent="0.25">
      <c r="C2402" s="37"/>
      <c r="E2402" s="37"/>
      <c r="G2402" s="37"/>
      <c r="I2402" s="37"/>
      <c r="K2402" s="38"/>
      <c r="M2402" s="38"/>
      <c r="O2402" s="38"/>
      <c r="Q2402" s="38"/>
      <c r="S2402" s="38"/>
      <c r="T2402" s="5"/>
    </row>
    <row r="2403" spans="1:20" s="36" customFormat="1" ht="11.25" customHeight="1" x14ac:dyDescent="0.25">
      <c r="C2403" s="37"/>
      <c r="D2403" s="37"/>
      <c r="E2403" s="37"/>
      <c r="F2403" s="37"/>
      <c r="G2403" s="37"/>
      <c r="H2403" s="37"/>
      <c r="I2403" s="37"/>
      <c r="J2403" s="37"/>
      <c r="K2403" s="38"/>
      <c r="L2403" s="37"/>
      <c r="M2403" s="38"/>
      <c r="N2403" s="37"/>
      <c r="O2403" s="38"/>
      <c r="P2403" s="37"/>
      <c r="Q2403" s="38"/>
      <c r="S2403" s="38"/>
      <c r="T2403" s="5"/>
    </row>
    <row r="2404" spans="1:20" s="36" customFormat="1" ht="11.25" customHeight="1" thickBot="1" x14ac:dyDescent="0.3">
      <c r="A2404" s="3" t="s">
        <v>1111</v>
      </c>
      <c r="B2404" s="3"/>
      <c r="C2404" s="25">
        <f>+C2387</f>
        <v>0</v>
      </c>
      <c r="D2404" s="2"/>
      <c r="E2404" s="25">
        <f>+E2387</f>
        <v>0</v>
      </c>
      <c r="F2404" s="2"/>
      <c r="G2404" s="25">
        <f>+G2387</f>
        <v>0</v>
      </c>
      <c r="H2404" s="2"/>
      <c r="I2404" s="25">
        <f>+I2387</f>
        <v>0</v>
      </c>
      <c r="J2404" s="2"/>
      <c r="K2404" s="25">
        <f>+K2387</f>
        <v>394000</v>
      </c>
      <c r="L2404" s="2"/>
      <c r="M2404" s="25">
        <f>+M2387</f>
        <v>0</v>
      </c>
      <c r="N2404" s="2"/>
      <c r="O2404" s="25">
        <f>+O2387</f>
        <v>0</v>
      </c>
      <c r="P2404" s="2"/>
      <c r="Q2404" s="25">
        <f>+Q2387</f>
        <v>0</v>
      </c>
      <c r="R2404" s="3"/>
      <c r="S2404" s="38"/>
      <c r="T2404" s="5"/>
    </row>
    <row r="2405" spans="1:20" s="36" customFormat="1" ht="11.25" customHeight="1" thickTop="1" x14ac:dyDescent="0.25">
      <c r="A2405" s="3"/>
      <c r="B2405" s="3"/>
      <c r="C2405" s="2"/>
      <c r="D2405" s="2"/>
      <c r="E2405" s="2"/>
      <c r="F2405" s="2"/>
      <c r="G2405" s="2"/>
      <c r="H2405" s="2"/>
      <c r="I2405" s="2"/>
      <c r="J2405" s="2"/>
      <c r="K2405" s="4"/>
      <c r="L2405" s="2"/>
      <c r="M2405" s="4"/>
      <c r="N2405" s="2"/>
      <c r="O2405" s="4"/>
      <c r="P2405" s="2"/>
      <c r="Q2405" s="4"/>
      <c r="R2405" s="3"/>
      <c r="S2405" s="38"/>
      <c r="T2405" s="5"/>
    </row>
    <row r="2406" spans="1:20" s="36" customFormat="1" ht="11.25" customHeight="1" thickBot="1" x14ac:dyDescent="0.3">
      <c r="A2406" s="3" t="s">
        <v>1112</v>
      </c>
      <c r="B2406" s="3"/>
      <c r="C2406" s="25">
        <f>C2342-C2404</f>
        <v>0</v>
      </c>
      <c r="D2406" s="2"/>
      <c r="E2406" s="25">
        <f>E2342-E2404</f>
        <v>0</v>
      </c>
      <c r="F2406" s="2"/>
      <c r="G2406" s="25">
        <f>G2342-G2404</f>
        <v>142000</v>
      </c>
      <c r="H2406" s="2"/>
      <c r="I2406" s="25">
        <f>I2342-I2404</f>
        <v>2500000</v>
      </c>
      <c r="J2406" s="2"/>
      <c r="K2406" s="25">
        <f>K2342-K2404</f>
        <v>-142000</v>
      </c>
      <c r="L2406" s="2"/>
      <c r="M2406" s="25">
        <f>M2342-M2404</f>
        <v>0</v>
      </c>
      <c r="N2406" s="2"/>
      <c r="O2406" s="25">
        <f>O2342-O2404</f>
        <v>0</v>
      </c>
      <c r="P2406" s="2"/>
      <c r="Q2406" s="25">
        <f>Q2342-Q2404</f>
        <v>0</v>
      </c>
      <c r="R2406" s="3"/>
      <c r="S2406" s="38"/>
      <c r="T2406" s="5"/>
    </row>
    <row r="2407" spans="1:20" s="36" customFormat="1" ht="11.25" customHeight="1" thickTop="1" x14ac:dyDescent="0.25">
      <c r="A2407" s="3"/>
      <c r="B2407" s="3"/>
      <c r="C2407" s="2"/>
      <c r="D2407" s="2"/>
      <c r="E2407" s="2"/>
      <c r="F2407" s="2"/>
      <c r="G2407" s="2"/>
      <c r="H2407" s="2"/>
      <c r="I2407" s="2"/>
      <c r="J2407" s="2"/>
      <c r="K2407" s="4"/>
      <c r="L2407" s="2"/>
      <c r="M2407" s="4"/>
      <c r="N2407" s="2"/>
      <c r="O2407" s="4"/>
      <c r="P2407" s="2"/>
      <c r="Q2407" s="4"/>
      <c r="R2407" s="3"/>
      <c r="S2407" s="38"/>
      <c r="T2407" s="5"/>
    </row>
    <row r="2408" spans="1:20" s="36" customFormat="1" ht="11.25" customHeight="1" x14ac:dyDescent="0.25">
      <c r="A2408" s="3"/>
      <c r="B2408" s="3"/>
      <c r="C2408" s="2"/>
      <c r="D2408" s="2"/>
      <c r="E2408" s="2"/>
      <c r="F2408" s="2"/>
      <c r="G2408" s="2"/>
      <c r="H2408" s="2"/>
      <c r="I2408" s="2"/>
      <c r="J2408" s="2"/>
      <c r="K2408" s="4"/>
      <c r="L2408" s="2"/>
      <c r="M2408" s="4"/>
      <c r="N2408" s="2"/>
      <c r="O2408" s="4"/>
      <c r="P2408" s="2"/>
      <c r="Q2408" s="4"/>
      <c r="R2408" s="3"/>
      <c r="S2408" s="38"/>
      <c r="T2408" s="5"/>
    </row>
    <row r="2409" spans="1:20" s="36" customFormat="1" ht="11.25" customHeight="1" x14ac:dyDescent="0.25">
      <c r="A2409" s="3" t="s">
        <v>1113</v>
      </c>
      <c r="B2409" s="3"/>
      <c r="C2409" s="2"/>
      <c r="D2409" s="2"/>
      <c r="E2409" s="2"/>
      <c r="F2409" s="2"/>
      <c r="G2409" s="2"/>
      <c r="H2409" s="2"/>
      <c r="I2409" s="2"/>
      <c r="J2409" s="2"/>
      <c r="K2409" s="4"/>
      <c r="L2409" s="2"/>
      <c r="M2409" s="4"/>
      <c r="N2409" s="2"/>
      <c r="O2409" s="4"/>
      <c r="P2409" s="2"/>
      <c r="Q2409" s="4"/>
      <c r="R2409" s="3"/>
      <c r="S2409" s="38"/>
      <c r="T2409" s="5"/>
    </row>
    <row r="2410" spans="1:20" s="36" customFormat="1" ht="11.25" customHeight="1" thickBot="1" x14ac:dyDescent="0.3">
      <c r="A2410" s="3" t="s">
        <v>17</v>
      </c>
      <c r="B2410" s="3"/>
      <c r="C2410" s="25">
        <f>C2327+C2342-C2387</f>
        <v>0</v>
      </c>
      <c r="D2410" s="2"/>
      <c r="E2410" s="25">
        <f>E2327+E2342-E2387</f>
        <v>0</v>
      </c>
      <c r="F2410" s="2"/>
      <c r="G2410" s="25">
        <f>G2327+G2342-G2387</f>
        <v>142000</v>
      </c>
      <c r="H2410" s="2"/>
      <c r="I2410" s="25">
        <f>I2327+I2342-I2387</f>
        <v>2642000</v>
      </c>
      <c r="J2410" s="2"/>
      <c r="K2410" s="25">
        <f>K2327+K2342-K2387</f>
        <v>0</v>
      </c>
      <c r="L2410" s="2"/>
      <c r="M2410" s="25">
        <f>M2327+M2342-M2387</f>
        <v>0</v>
      </c>
      <c r="N2410" s="2"/>
      <c r="O2410" s="4"/>
      <c r="P2410" s="2"/>
      <c r="Q2410" s="25">
        <f>Q2327+Q2342-Q2387</f>
        <v>0</v>
      </c>
      <c r="R2410" s="3"/>
      <c r="S2410" s="38"/>
      <c r="T2410" s="5"/>
    </row>
    <row r="2411" spans="1:20" s="36" customFormat="1" ht="11.25" customHeight="1" thickTop="1" x14ac:dyDescent="0.25">
      <c r="A2411" s="3"/>
      <c r="B2411" s="3"/>
      <c r="C2411" s="2"/>
      <c r="D2411" s="2"/>
      <c r="E2411" s="2"/>
      <c r="F2411" s="2"/>
      <c r="G2411" s="2"/>
      <c r="H2411" s="2"/>
      <c r="I2411" s="2"/>
      <c r="J2411" s="2"/>
      <c r="K2411" s="4"/>
      <c r="L2411" s="2"/>
      <c r="M2411" s="4"/>
      <c r="N2411" s="2"/>
      <c r="O2411" s="4"/>
      <c r="P2411" s="2"/>
      <c r="Q2411" s="4"/>
      <c r="R2411" s="3"/>
      <c r="S2411" s="38"/>
      <c r="T2411" s="5"/>
    </row>
    <row r="2412" spans="1:20" s="36" customFormat="1" ht="11.25" customHeight="1" x14ac:dyDescent="0.25">
      <c r="C2412" s="37"/>
      <c r="E2412" s="37"/>
      <c r="G2412" s="37"/>
      <c r="I2412" s="37"/>
      <c r="K2412" s="38"/>
      <c r="M2412" s="38"/>
      <c r="O2412" s="38"/>
      <c r="Q2412" s="38"/>
      <c r="S2412" s="38"/>
      <c r="T2412" s="5"/>
    </row>
    <row r="2413" spans="1:20" ht="11.25" customHeight="1" x14ac:dyDescent="0.2"/>
    <row r="2414" spans="1:20" ht="11.25" customHeight="1" x14ac:dyDescent="0.2"/>
    <row r="2415" spans="1:20" ht="11.25" customHeight="1" x14ac:dyDescent="0.2"/>
    <row r="2416" spans="1:20" ht="11.25" customHeight="1" x14ac:dyDescent="0.2"/>
    <row r="2417" ht="11.25" customHeight="1" x14ac:dyDescent="0.2"/>
    <row r="2418" ht="11.25" customHeight="1" x14ac:dyDescent="0.2"/>
    <row r="2419" ht="11.25" customHeight="1" x14ac:dyDescent="0.2"/>
    <row r="2420" ht="11.25" customHeight="1" x14ac:dyDescent="0.2"/>
    <row r="2421" ht="11.85" customHeight="1" x14ac:dyDescent="0.2"/>
    <row r="2422" ht="11.85" customHeight="1" x14ac:dyDescent="0.2"/>
    <row r="2423" ht="11.85" customHeight="1" x14ac:dyDescent="0.2"/>
    <row r="2424" ht="11.85" customHeight="1" x14ac:dyDescent="0.2"/>
    <row r="2425" ht="11.85" customHeight="1" x14ac:dyDescent="0.2"/>
    <row r="2426" ht="11.85" customHeight="1" x14ac:dyDescent="0.2"/>
    <row r="2427" ht="11.85" customHeight="1" x14ac:dyDescent="0.2"/>
    <row r="2428" ht="11.85" customHeight="1" x14ac:dyDescent="0.2"/>
    <row r="2429" ht="11.85" customHeight="1" x14ac:dyDescent="0.2"/>
    <row r="2430" ht="11.85" customHeight="1" x14ac:dyDescent="0.2"/>
    <row r="2431" ht="11.85" customHeight="1" x14ac:dyDescent="0.2"/>
    <row r="2432" ht="11.85" customHeight="1" x14ac:dyDescent="0.2"/>
    <row r="2433" ht="11.85" customHeight="1" x14ac:dyDescent="0.2"/>
    <row r="2434" ht="11.85" customHeight="1" x14ac:dyDescent="0.2"/>
    <row r="2435" ht="11.85" customHeight="1" x14ac:dyDescent="0.2"/>
    <row r="2436" ht="11.85" customHeight="1" x14ac:dyDescent="0.2"/>
    <row r="2437" ht="11.85" customHeight="1" x14ac:dyDescent="0.2"/>
    <row r="2438" ht="11.85" customHeight="1" x14ac:dyDescent="0.2"/>
    <row r="2439" ht="11.85" customHeight="1" x14ac:dyDescent="0.2"/>
    <row r="2440" ht="11.85" customHeight="1" x14ac:dyDescent="0.2"/>
    <row r="2441" ht="11.85" customHeight="1" x14ac:dyDescent="0.2"/>
    <row r="2442" ht="11.85" customHeight="1" x14ac:dyDescent="0.2"/>
    <row r="2443" ht="11.85" customHeight="1" x14ac:dyDescent="0.2"/>
    <row r="2444" ht="11.85" customHeight="1" x14ac:dyDescent="0.2"/>
    <row r="2445" ht="11.85" customHeight="1" x14ac:dyDescent="0.2"/>
    <row r="2446" ht="11.85" customHeight="1" x14ac:dyDescent="0.2"/>
    <row r="2447" ht="11.85" customHeight="1" x14ac:dyDescent="0.2"/>
    <row r="2448" ht="11.85" customHeight="1" x14ac:dyDescent="0.2"/>
    <row r="2449" spans="1:19" ht="11.85" customHeight="1" x14ac:dyDescent="0.2"/>
    <row r="2450" spans="1:19" ht="11.85" customHeight="1" x14ac:dyDescent="0.2"/>
    <row r="2451" spans="1:19" ht="11.85" customHeight="1" x14ac:dyDescent="0.2"/>
    <row r="2452" spans="1:19" ht="11.85" customHeight="1" x14ac:dyDescent="0.2"/>
    <row r="2453" spans="1:19" ht="11.85" customHeight="1" x14ac:dyDescent="0.2"/>
    <row r="2454" spans="1:19" ht="11.85" customHeight="1" x14ac:dyDescent="0.2">
      <c r="A2454" s="1"/>
      <c r="B2454" s="1"/>
      <c r="E2454" s="2" t="str">
        <f>$E$1</f>
        <v>CITY OF BRADY</v>
      </c>
    </row>
    <row r="2455" spans="1:19" ht="11.85" customHeight="1" x14ac:dyDescent="0.2">
      <c r="E2455" s="2" t="str">
        <f>$E$2</f>
        <v>BUDGET REPORT</v>
      </c>
    </row>
    <row r="2456" spans="1:19" ht="11.85" customHeight="1" x14ac:dyDescent="0.2">
      <c r="E2456" s="2" t="str">
        <f>$E$3</f>
        <v>FISCAL YEAR 2022 - 2023</v>
      </c>
    </row>
    <row r="2457" spans="1:19" ht="11.85" customHeight="1" x14ac:dyDescent="0.2">
      <c r="A2457" s="3" t="s">
        <v>1126</v>
      </c>
    </row>
    <row r="2458" spans="1:19" ht="11.85" customHeight="1" x14ac:dyDescent="0.2"/>
    <row r="2459" spans="1:19" ht="11.85" customHeight="1" x14ac:dyDescent="0.2">
      <c r="I2459" s="49" t="str">
        <f>$I$6</f>
        <v>(----- 2021-2022 ------)</v>
      </c>
      <c r="J2459" s="49"/>
      <c r="K2459" s="49"/>
      <c r="L2459" s="6"/>
      <c r="M2459" s="49" t="str">
        <f>$M$6</f>
        <v>2022-2023</v>
      </c>
      <c r="N2459" s="49"/>
      <c r="O2459" s="49"/>
      <c r="P2459" s="49"/>
      <c r="Q2459" s="49"/>
    </row>
    <row r="2460" spans="1:19" ht="11.85" customHeight="1" x14ac:dyDescent="0.2">
      <c r="C2460" s="7" t="str">
        <f>$C$7</f>
        <v>2018-2019</v>
      </c>
      <c r="D2460" s="6"/>
      <c r="E2460" s="7" t="str">
        <f>$E$7</f>
        <v>2019-2020</v>
      </c>
      <c r="F2460" s="6"/>
      <c r="G2460" s="7" t="str">
        <f>$G$7</f>
        <v>2020-2021</v>
      </c>
      <c r="H2460" s="6"/>
      <c r="I2460" s="7" t="s">
        <v>9</v>
      </c>
      <c r="J2460" s="6"/>
      <c r="K2460" s="8" t="str">
        <f>+$K$7</f>
        <v>PROJECTED</v>
      </c>
      <c r="L2460" s="6"/>
      <c r="M2460" s="8" t="str">
        <f>$M$7</f>
        <v>2022-2023</v>
      </c>
      <c r="N2460" s="6"/>
      <c r="O2460" s="8" t="str">
        <f>$O$7</f>
        <v>2022-2023</v>
      </c>
      <c r="P2460" s="6"/>
      <c r="Q2460" s="8" t="str">
        <f>$Q$7</f>
        <v xml:space="preserve">APPROVED </v>
      </c>
    </row>
    <row r="2461" spans="1:19" ht="11.85" customHeight="1" x14ac:dyDescent="0.2">
      <c r="A2461" s="9"/>
      <c r="C2461" s="10" t="s">
        <v>12</v>
      </c>
      <c r="D2461" s="6"/>
      <c r="E2461" s="10" t="s">
        <v>12</v>
      </c>
      <c r="F2461" s="6"/>
      <c r="G2461" s="10" t="s">
        <v>12</v>
      </c>
      <c r="H2461" s="6"/>
      <c r="I2461" s="10" t="s">
        <v>13</v>
      </c>
      <c r="J2461" s="6"/>
      <c r="K2461" s="11" t="s">
        <v>13</v>
      </c>
      <c r="L2461" s="6"/>
      <c r="M2461" s="11" t="str">
        <f>$M$8</f>
        <v>BASE</v>
      </c>
      <c r="N2461" s="6"/>
      <c r="O2461" s="11" t="str">
        <f>$O$8</f>
        <v>SUPPLEMENTAL</v>
      </c>
      <c r="P2461" s="6"/>
      <c r="Q2461" s="11" t="str">
        <f>$Q$8</f>
        <v>BUDGET</v>
      </c>
    </row>
    <row r="2462" spans="1:19" ht="11.85" customHeight="1" x14ac:dyDescent="0.2">
      <c r="S2462" s="39"/>
    </row>
    <row r="2463" spans="1:19" ht="11.85" customHeight="1" x14ac:dyDescent="0.2">
      <c r="A2463" s="3" t="s">
        <v>16</v>
      </c>
      <c r="J2463" s="30"/>
    </row>
    <row r="2464" spans="1:19" ht="11.85" customHeight="1" x14ac:dyDescent="0.2">
      <c r="A2464" s="3" t="s">
        <v>17</v>
      </c>
      <c r="C2464" s="2">
        <f>3971310.19-0.12</f>
        <v>3971310.07</v>
      </c>
      <c r="D2464" s="2"/>
      <c r="E2464" s="2">
        <f>+C2925</f>
        <v>4083098.49</v>
      </c>
      <c r="F2464" s="2"/>
      <c r="G2464" s="2">
        <f>+E2925</f>
        <v>4164020.1799999997</v>
      </c>
      <c r="H2464" s="2"/>
      <c r="I2464" s="2">
        <f>+G2925</f>
        <v>3547907.8499999996</v>
      </c>
      <c r="J2464" s="2"/>
      <c r="K2464" s="4">
        <f>+I2464</f>
        <v>3547907.8499999996</v>
      </c>
      <c r="L2464" s="2"/>
      <c r="M2464" s="4">
        <f>+K2925</f>
        <v>3627258.8499999996</v>
      </c>
      <c r="N2464" s="2"/>
      <c r="P2464" s="2"/>
      <c r="Q2464" s="4">
        <f>+M2464</f>
        <v>3627258.8499999996</v>
      </c>
    </row>
    <row r="2465" spans="1:17" ht="11.85" customHeight="1" x14ac:dyDescent="0.2">
      <c r="D2465" s="2"/>
      <c r="F2465" s="2"/>
      <c r="H2465" s="2"/>
      <c r="J2465" s="2"/>
      <c r="L2465" s="2"/>
      <c r="N2465" s="2"/>
      <c r="P2465" s="2"/>
    </row>
    <row r="2466" spans="1:17" ht="11.85" customHeight="1" x14ac:dyDescent="0.2">
      <c r="A2466" s="12" t="s">
        <v>18</v>
      </c>
      <c r="D2466" s="2"/>
      <c r="F2466" s="2"/>
      <c r="H2466" s="2"/>
      <c r="J2466" s="2"/>
      <c r="L2466" s="2"/>
      <c r="N2466" s="2"/>
      <c r="P2466" s="2"/>
    </row>
    <row r="2467" spans="1:17" ht="11.85" customHeight="1" x14ac:dyDescent="0.2">
      <c r="D2467" s="2"/>
      <c r="F2467" s="2"/>
      <c r="H2467" s="2"/>
      <c r="J2467" s="2"/>
      <c r="L2467" s="2"/>
      <c r="N2467" s="2"/>
      <c r="P2467" s="2"/>
    </row>
    <row r="2468" spans="1:17" ht="11.85" customHeight="1" x14ac:dyDescent="0.2">
      <c r="A2468" s="12" t="s">
        <v>1127</v>
      </c>
      <c r="D2468" s="2"/>
      <c r="F2468" s="2"/>
      <c r="H2468" s="2"/>
      <c r="J2468" s="2"/>
      <c r="L2468" s="2"/>
      <c r="N2468" s="2"/>
      <c r="P2468" s="2"/>
    </row>
    <row r="2469" spans="1:17" ht="11.85" customHeight="1" x14ac:dyDescent="0.2">
      <c r="A2469" s="3" t="s">
        <v>1128</v>
      </c>
      <c r="C2469" s="2">
        <v>1989269.49</v>
      </c>
      <c r="D2469" s="2"/>
      <c r="E2469" s="2">
        <v>2370323.7799999998</v>
      </c>
      <c r="F2469" s="2"/>
      <c r="G2469" s="2">
        <v>2213090.06</v>
      </c>
      <c r="H2469" s="2"/>
      <c r="I2469" s="2">
        <v>2300000</v>
      </c>
      <c r="J2469" s="2"/>
      <c r="K2469" s="2">
        <v>2300000</v>
      </c>
      <c r="L2469" s="2"/>
      <c r="M2469" s="4">
        <v>2200000</v>
      </c>
      <c r="N2469" s="2"/>
      <c r="O2469" s="4">
        <v>0</v>
      </c>
      <c r="P2469" s="2"/>
      <c r="Q2469" s="4">
        <f t="shared" ref="Q2469:Q2475" si="79">M2469+O2469</f>
        <v>2200000</v>
      </c>
    </row>
    <row r="2470" spans="1:17" ht="11.85" customHeight="1" x14ac:dyDescent="0.2">
      <c r="A2470" s="3" t="s">
        <v>1129</v>
      </c>
      <c r="C2470" s="2">
        <v>1246355.44</v>
      </c>
      <c r="D2470" s="2"/>
      <c r="E2470" s="2">
        <v>1520836.23</v>
      </c>
      <c r="F2470" s="2"/>
      <c r="G2470" s="2">
        <v>1470763.33</v>
      </c>
      <c r="H2470" s="2"/>
      <c r="I2470" s="2">
        <v>1445000</v>
      </c>
      <c r="J2470" s="2"/>
      <c r="K2470" s="2">
        <v>1445000</v>
      </c>
      <c r="L2470" s="2"/>
      <c r="M2470" s="4">
        <v>1500000</v>
      </c>
      <c r="N2470" s="2"/>
      <c r="O2470" s="4">
        <v>0</v>
      </c>
      <c r="P2470" s="2"/>
      <c r="Q2470" s="4">
        <f t="shared" si="79"/>
        <v>1500000</v>
      </c>
    </row>
    <row r="2471" spans="1:17" ht="11.85" customHeight="1" x14ac:dyDescent="0.2">
      <c r="A2471" s="3" t="s">
        <v>1130</v>
      </c>
      <c r="C2471" s="2">
        <v>72400.09</v>
      </c>
      <c r="D2471" s="2"/>
      <c r="E2471" s="2">
        <v>0</v>
      </c>
      <c r="F2471" s="2"/>
      <c r="G2471" s="2">
        <v>0</v>
      </c>
      <c r="H2471" s="2"/>
      <c r="I2471" s="2">
        <v>0</v>
      </c>
      <c r="J2471" s="2"/>
      <c r="K2471" s="2">
        <v>0</v>
      </c>
      <c r="L2471" s="2"/>
      <c r="M2471" s="4">
        <v>0</v>
      </c>
      <c r="N2471" s="2"/>
      <c r="O2471" s="4">
        <v>0</v>
      </c>
      <c r="P2471" s="2"/>
      <c r="Q2471" s="4">
        <f t="shared" si="79"/>
        <v>0</v>
      </c>
    </row>
    <row r="2472" spans="1:17" ht="11.85" customHeight="1" x14ac:dyDescent="0.2">
      <c r="A2472" s="3" t="s">
        <v>1131</v>
      </c>
      <c r="C2472" s="2">
        <v>3630608.12</v>
      </c>
      <c r="D2472" s="2"/>
      <c r="E2472" s="2">
        <v>3108608.38</v>
      </c>
      <c r="F2472" s="2"/>
      <c r="G2472" s="2">
        <v>3134851.37</v>
      </c>
      <c r="H2472" s="2"/>
      <c r="I2472" s="2">
        <v>3300000</v>
      </c>
      <c r="J2472" s="2"/>
      <c r="K2472" s="2">
        <v>3300000</v>
      </c>
      <c r="L2472" s="2"/>
      <c r="M2472" s="4">
        <v>3300000</v>
      </c>
      <c r="N2472" s="2"/>
      <c r="O2472" s="4">
        <v>0</v>
      </c>
      <c r="P2472" s="2"/>
      <c r="Q2472" s="4">
        <f t="shared" si="79"/>
        <v>3300000</v>
      </c>
    </row>
    <row r="2473" spans="1:17" ht="11.85" customHeight="1" x14ac:dyDescent="0.2">
      <c r="A2473" s="3" t="s">
        <v>1132</v>
      </c>
      <c r="C2473" s="2">
        <v>183240.24</v>
      </c>
      <c r="D2473" s="2"/>
      <c r="E2473" s="2">
        <v>230108.19</v>
      </c>
      <c r="F2473" s="2"/>
      <c r="G2473" s="2">
        <v>226445.93</v>
      </c>
      <c r="H2473" s="2"/>
      <c r="I2473" s="2">
        <v>210000</v>
      </c>
      <c r="J2473" s="2"/>
      <c r="K2473" s="2">
        <v>210000</v>
      </c>
      <c r="L2473" s="2"/>
      <c r="M2473" s="4">
        <v>210000</v>
      </c>
      <c r="N2473" s="2"/>
      <c r="O2473" s="4">
        <v>0</v>
      </c>
      <c r="P2473" s="2"/>
      <c r="Q2473" s="4">
        <f t="shared" si="79"/>
        <v>210000</v>
      </c>
    </row>
    <row r="2474" spans="1:17" ht="11.85" customHeight="1" x14ac:dyDescent="0.2">
      <c r="A2474" s="3" t="s">
        <v>1133</v>
      </c>
      <c r="C2474" s="2">
        <v>17687.759999999998</v>
      </c>
      <c r="D2474" s="2"/>
      <c r="E2474" s="2">
        <v>16694.28</v>
      </c>
      <c r="F2474" s="2"/>
      <c r="G2474" s="2">
        <v>16677.310000000001</v>
      </c>
      <c r="H2474" s="2"/>
      <c r="I2474" s="2">
        <v>17000</v>
      </c>
      <c r="J2474" s="2"/>
      <c r="K2474" s="2">
        <v>17000</v>
      </c>
      <c r="L2474" s="2"/>
      <c r="M2474" s="4">
        <v>16000</v>
      </c>
      <c r="N2474" s="2"/>
      <c r="O2474" s="4">
        <v>0</v>
      </c>
      <c r="P2474" s="2"/>
      <c r="Q2474" s="4">
        <f t="shared" si="79"/>
        <v>16000</v>
      </c>
    </row>
    <row r="2475" spans="1:17" ht="11.85" customHeight="1" x14ac:dyDescent="0.2">
      <c r="A2475" s="3" t="s">
        <v>1134</v>
      </c>
      <c r="C2475" s="14">
        <v>0</v>
      </c>
      <c r="D2475" s="2"/>
      <c r="E2475" s="14">
        <v>0</v>
      </c>
      <c r="F2475" s="2"/>
      <c r="G2475" s="14">
        <v>0</v>
      </c>
      <c r="H2475" s="2"/>
      <c r="I2475" s="14">
        <v>0</v>
      </c>
      <c r="J2475" s="2"/>
      <c r="K2475" s="14">
        <v>0</v>
      </c>
      <c r="L2475" s="2"/>
      <c r="M2475" s="15">
        <v>0</v>
      </c>
      <c r="N2475" s="2"/>
      <c r="O2475" s="15">
        <v>0</v>
      </c>
      <c r="P2475" s="2"/>
      <c r="Q2475" s="15">
        <f t="shared" si="79"/>
        <v>0</v>
      </c>
    </row>
    <row r="2476" spans="1:17" ht="11.85" customHeight="1" x14ac:dyDescent="0.2">
      <c r="A2476" s="3" t="s">
        <v>1135</v>
      </c>
      <c r="C2476" s="2">
        <f>SUM(C2469:C2475)</f>
        <v>7139561.1399999997</v>
      </c>
      <c r="D2476" s="2"/>
      <c r="E2476" s="2">
        <f>SUM(E2469:E2475)</f>
        <v>7246570.8600000003</v>
      </c>
      <c r="F2476" s="2"/>
      <c r="G2476" s="2">
        <f>SUM(G2469:G2475)</f>
        <v>7061827.9999999991</v>
      </c>
      <c r="H2476" s="2"/>
      <c r="I2476" s="2">
        <f>SUM(I2469:I2475)</f>
        <v>7272000</v>
      </c>
      <c r="J2476" s="2"/>
      <c r="K2476" s="4">
        <f>SUM(K2469:K2475)</f>
        <v>7272000</v>
      </c>
      <c r="L2476" s="2"/>
      <c r="M2476" s="4">
        <f>SUM(M2469:M2475)</f>
        <v>7226000</v>
      </c>
      <c r="N2476" s="2"/>
      <c r="O2476" s="4">
        <f>SUM(O2469:O2475)</f>
        <v>0</v>
      </c>
      <c r="P2476" s="2"/>
      <c r="Q2476" s="4">
        <f>SUM(Q2469:Q2475)</f>
        <v>7226000</v>
      </c>
    </row>
    <row r="2477" spans="1:17" ht="11.85" customHeight="1" x14ac:dyDescent="0.2">
      <c r="D2477" s="2"/>
      <c r="F2477" s="2"/>
      <c r="H2477" s="2"/>
      <c r="J2477" s="2"/>
      <c r="L2477" s="2"/>
      <c r="N2477" s="2"/>
      <c r="P2477" s="2"/>
    </row>
    <row r="2478" spans="1:17" ht="11.85" customHeight="1" x14ac:dyDescent="0.2">
      <c r="A2478" s="12" t="s">
        <v>1136</v>
      </c>
      <c r="D2478" s="2"/>
      <c r="F2478" s="2"/>
      <c r="H2478" s="2"/>
      <c r="J2478" s="2"/>
      <c r="L2478" s="2"/>
      <c r="N2478" s="2"/>
      <c r="P2478" s="2"/>
    </row>
    <row r="2479" spans="1:17" ht="11.85" hidden="1" customHeight="1" x14ac:dyDescent="0.2">
      <c r="A2479" s="3" t="s">
        <v>1137</v>
      </c>
      <c r="C2479" s="2">
        <v>0</v>
      </c>
      <c r="D2479" s="2"/>
      <c r="E2479" s="2">
        <v>0</v>
      </c>
      <c r="F2479" s="2"/>
      <c r="G2479" s="2">
        <v>0</v>
      </c>
      <c r="H2479" s="2"/>
      <c r="I2479" s="2">
        <v>0</v>
      </c>
      <c r="J2479" s="2"/>
      <c r="K2479" s="4">
        <v>0</v>
      </c>
      <c r="L2479" s="2"/>
      <c r="M2479" s="4">
        <v>0</v>
      </c>
      <c r="N2479" s="2"/>
      <c r="O2479" s="4">
        <v>0</v>
      </c>
      <c r="P2479" s="2"/>
      <c r="Q2479" s="4">
        <v>0</v>
      </c>
    </row>
    <row r="2480" spans="1:17" ht="11.85" customHeight="1" x14ac:dyDescent="0.2">
      <c r="A2480" s="3" t="s">
        <v>1138</v>
      </c>
      <c r="C2480" s="2">
        <v>6344.81</v>
      </c>
      <c r="D2480" s="2"/>
      <c r="E2480" s="2">
        <v>15528.64</v>
      </c>
      <c r="F2480" s="2"/>
      <c r="G2480" s="2">
        <v>0</v>
      </c>
      <c r="H2480" s="2"/>
      <c r="I2480" s="2">
        <v>0</v>
      </c>
      <c r="J2480" s="2"/>
      <c r="K2480" s="4">
        <v>0</v>
      </c>
      <c r="L2480" s="2"/>
      <c r="M2480" s="4">
        <v>0</v>
      </c>
      <c r="N2480" s="2"/>
      <c r="O2480" s="4">
        <v>0</v>
      </c>
      <c r="P2480" s="2"/>
      <c r="Q2480" s="4">
        <v>0</v>
      </c>
    </row>
    <row r="2481" spans="1:21" ht="11.85" customHeight="1" x14ac:dyDescent="0.2">
      <c r="A2481" s="3" t="s">
        <v>1139</v>
      </c>
      <c r="C2481" s="2">
        <v>8450.4</v>
      </c>
      <c r="D2481" s="2"/>
      <c r="E2481" s="2">
        <v>0</v>
      </c>
      <c r="F2481" s="2"/>
      <c r="G2481" s="2">
        <v>5542.89</v>
      </c>
      <c r="H2481" s="2"/>
      <c r="I2481" s="2">
        <v>0</v>
      </c>
      <c r="J2481" s="2"/>
      <c r="K2481" s="4">
        <v>3865</v>
      </c>
      <c r="L2481" s="2"/>
      <c r="M2481" s="4">
        <v>0</v>
      </c>
      <c r="N2481" s="2"/>
      <c r="O2481" s="4">
        <v>0</v>
      </c>
      <c r="P2481" s="2"/>
      <c r="Q2481" s="4">
        <f t="shared" ref="Q2481:Q2487" si="80">M2481+O2481</f>
        <v>0</v>
      </c>
    </row>
    <row r="2482" spans="1:21" ht="11.85" customHeight="1" x14ac:dyDescent="0.2">
      <c r="A2482" s="3" t="s">
        <v>1140</v>
      </c>
      <c r="C2482" s="2">
        <v>38243</v>
      </c>
      <c r="D2482" s="2"/>
      <c r="E2482" s="2">
        <v>37410</v>
      </c>
      <c r="F2482" s="2"/>
      <c r="G2482" s="2">
        <v>37410</v>
      </c>
      <c r="H2482" s="2"/>
      <c r="I2482" s="2">
        <v>37400</v>
      </c>
      <c r="J2482" s="2"/>
      <c r="K2482" s="4">
        <v>37400</v>
      </c>
      <c r="L2482" s="2"/>
      <c r="M2482" s="4">
        <v>37400</v>
      </c>
      <c r="N2482" s="2"/>
      <c r="O2482" s="4">
        <v>0</v>
      </c>
      <c r="P2482" s="2"/>
      <c r="Q2482" s="4">
        <f t="shared" si="80"/>
        <v>37400</v>
      </c>
    </row>
    <row r="2483" spans="1:21" ht="11.85" customHeight="1" x14ac:dyDescent="0.2">
      <c r="A2483" s="3" t="s">
        <v>1141</v>
      </c>
      <c r="C2483" s="2">
        <v>963.07</v>
      </c>
      <c r="D2483" s="2"/>
      <c r="E2483" s="2">
        <v>177874.04</v>
      </c>
      <c r="F2483" s="2"/>
      <c r="G2483" s="2">
        <v>4071.67</v>
      </c>
      <c r="H2483" s="2"/>
      <c r="I2483" s="2">
        <v>0</v>
      </c>
      <c r="J2483" s="2"/>
      <c r="K2483" s="4">
        <v>0</v>
      </c>
      <c r="L2483" s="2"/>
      <c r="M2483" s="4">
        <v>0</v>
      </c>
      <c r="N2483" s="2"/>
      <c r="O2483" s="4">
        <v>0</v>
      </c>
      <c r="P2483" s="2"/>
      <c r="Q2483" s="4">
        <f t="shared" si="80"/>
        <v>0</v>
      </c>
    </row>
    <row r="2484" spans="1:21" ht="11.85" customHeight="1" x14ac:dyDescent="0.2">
      <c r="A2484" s="3" t="s">
        <v>1142</v>
      </c>
      <c r="C2484" s="2">
        <v>0</v>
      </c>
      <c r="D2484" s="2"/>
      <c r="E2484" s="2">
        <v>1152572.17</v>
      </c>
      <c r="F2484" s="2"/>
      <c r="G2484" s="2">
        <v>0</v>
      </c>
      <c r="H2484" s="2"/>
      <c r="I2484" s="2">
        <v>0</v>
      </c>
      <c r="J2484" s="2"/>
      <c r="K2484" s="4">
        <v>0</v>
      </c>
      <c r="L2484" s="2"/>
      <c r="M2484" s="4">
        <v>0</v>
      </c>
      <c r="N2484" s="2"/>
      <c r="O2484" s="4">
        <v>0</v>
      </c>
      <c r="P2484" s="2"/>
      <c r="Q2484" s="4">
        <f t="shared" si="80"/>
        <v>0</v>
      </c>
    </row>
    <row r="2485" spans="1:21" ht="11.85" customHeight="1" x14ac:dyDescent="0.2">
      <c r="A2485" s="3" t="s">
        <v>1143</v>
      </c>
      <c r="C2485" s="2">
        <v>0</v>
      </c>
      <c r="D2485" s="2"/>
      <c r="E2485" s="2">
        <v>0</v>
      </c>
      <c r="F2485" s="2"/>
      <c r="G2485" s="2">
        <v>0</v>
      </c>
      <c r="H2485" s="2"/>
      <c r="I2485" s="2">
        <v>0</v>
      </c>
      <c r="J2485" s="2"/>
      <c r="K2485" s="4">
        <v>0</v>
      </c>
      <c r="L2485" s="2"/>
      <c r="M2485" s="4">
        <v>0</v>
      </c>
      <c r="N2485" s="2"/>
      <c r="O2485" s="4">
        <v>0</v>
      </c>
      <c r="P2485" s="2"/>
      <c r="Q2485" s="4">
        <f t="shared" si="80"/>
        <v>0</v>
      </c>
    </row>
    <row r="2486" spans="1:21" ht="11.85" customHeight="1" x14ac:dyDescent="0.2">
      <c r="A2486" s="3" t="s">
        <v>1144</v>
      </c>
      <c r="C2486" s="2">
        <v>0</v>
      </c>
      <c r="D2486" s="2"/>
      <c r="E2486" s="2">
        <v>56327.19</v>
      </c>
      <c r="F2486" s="2"/>
      <c r="G2486" s="2">
        <v>34079.4</v>
      </c>
      <c r="H2486" s="2"/>
      <c r="I2486" s="2">
        <v>0</v>
      </c>
      <c r="J2486" s="2"/>
      <c r="K2486" s="4">
        <v>0</v>
      </c>
      <c r="L2486" s="2"/>
      <c r="M2486" s="4">
        <v>20000</v>
      </c>
      <c r="N2486" s="2"/>
      <c r="O2486" s="4">
        <v>0</v>
      </c>
      <c r="P2486" s="2"/>
      <c r="Q2486" s="4">
        <f t="shared" si="80"/>
        <v>20000</v>
      </c>
    </row>
    <row r="2487" spans="1:21" ht="11.85" customHeight="1" x14ac:dyDescent="0.2">
      <c r="A2487" s="3" t="s">
        <v>1145</v>
      </c>
      <c r="C2487" s="14">
        <v>0</v>
      </c>
      <c r="D2487" s="2"/>
      <c r="E2487" s="14">
        <v>0</v>
      </c>
      <c r="F2487" s="2"/>
      <c r="G2487" s="14">
        <v>26400</v>
      </c>
      <c r="H2487" s="2"/>
      <c r="I2487" s="14">
        <v>0</v>
      </c>
      <c r="J2487" s="2"/>
      <c r="K2487" s="15">
        <v>0</v>
      </c>
      <c r="L2487" s="2"/>
      <c r="M2487" s="15">
        <v>0</v>
      </c>
      <c r="N2487" s="2"/>
      <c r="O2487" s="15">
        <v>0</v>
      </c>
      <c r="P2487" s="2"/>
      <c r="Q2487" s="15">
        <f t="shared" si="80"/>
        <v>0</v>
      </c>
    </row>
    <row r="2488" spans="1:21" ht="11.85" customHeight="1" x14ac:dyDescent="0.2">
      <c r="A2488" s="3" t="s">
        <v>1146</v>
      </c>
      <c r="C2488" s="2">
        <f>SUM(C2479:C2487)</f>
        <v>54001.279999999999</v>
      </c>
      <c r="D2488" s="2"/>
      <c r="E2488" s="2">
        <f>SUM(E2479:E2487)</f>
        <v>1439712.0399999998</v>
      </c>
      <c r="F2488" s="2"/>
      <c r="G2488" s="2">
        <f>SUM(G2479:G2487)</f>
        <v>107503.95999999999</v>
      </c>
      <c r="H2488" s="2"/>
      <c r="I2488" s="2">
        <f>SUM(I2479:I2487)</f>
        <v>37400</v>
      </c>
      <c r="J2488" s="2"/>
      <c r="K2488" s="4">
        <f>SUM(K2479:K2487)</f>
        <v>41265</v>
      </c>
      <c r="L2488" s="2"/>
      <c r="M2488" s="4">
        <f>SUM(M2479:M2487)</f>
        <v>57400</v>
      </c>
      <c r="N2488" s="2"/>
      <c r="O2488" s="4">
        <f>SUM(O2479:O2487)</f>
        <v>0</v>
      </c>
      <c r="P2488" s="2"/>
      <c r="Q2488" s="4">
        <f>SUM(Q2479:Q2487)</f>
        <v>57400</v>
      </c>
      <c r="R2488" s="2"/>
      <c r="U2488" s="2"/>
    </row>
    <row r="2489" spans="1:21" ht="11.85" customHeight="1" x14ac:dyDescent="0.2">
      <c r="D2489" s="2"/>
      <c r="F2489" s="2"/>
      <c r="H2489" s="2"/>
      <c r="J2489" s="2"/>
      <c r="L2489" s="2"/>
      <c r="N2489" s="2"/>
      <c r="P2489" s="2"/>
    </row>
    <row r="2490" spans="1:21" ht="11.85" hidden="1" customHeight="1" x14ac:dyDescent="0.2">
      <c r="A2490" s="12" t="s">
        <v>1147</v>
      </c>
      <c r="D2490" s="2"/>
      <c r="F2490" s="2"/>
      <c r="H2490" s="2"/>
      <c r="J2490" s="2"/>
      <c r="L2490" s="2"/>
      <c r="N2490" s="2"/>
      <c r="P2490" s="2"/>
    </row>
    <row r="2491" spans="1:21" ht="11.85" hidden="1" customHeight="1" x14ac:dyDescent="0.2">
      <c r="A2491" s="3" t="s">
        <v>1148</v>
      </c>
      <c r="C2491" s="2">
        <v>0</v>
      </c>
      <c r="D2491" s="2"/>
      <c r="E2491" s="2">
        <v>0</v>
      </c>
      <c r="F2491" s="2"/>
      <c r="G2491" s="2">
        <v>0</v>
      </c>
      <c r="H2491" s="2"/>
      <c r="I2491" s="2">
        <v>0</v>
      </c>
      <c r="J2491" s="2"/>
      <c r="K2491" s="4">
        <v>0</v>
      </c>
      <c r="L2491" s="2"/>
      <c r="M2491" s="4">
        <v>0</v>
      </c>
      <c r="N2491" s="2"/>
      <c r="O2491" s="4">
        <v>0</v>
      </c>
      <c r="P2491" s="2"/>
      <c r="Q2491" s="4">
        <f>M2491+O2491</f>
        <v>0</v>
      </c>
    </row>
    <row r="2492" spans="1:21" ht="11.85" hidden="1" customHeight="1" x14ac:dyDescent="0.2">
      <c r="A2492" s="3" t="s">
        <v>1149</v>
      </c>
      <c r="C2492" s="2">
        <v>0</v>
      </c>
      <c r="D2492" s="2"/>
      <c r="E2492" s="2">
        <v>0</v>
      </c>
      <c r="F2492" s="2"/>
      <c r="G2492" s="2">
        <v>0</v>
      </c>
      <c r="H2492" s="2"/>
      <c r="I2492" s="2">
        <v>0</v>
      </c>
      <c r="J2492" s="2"/>
      <c r="K2492" s="4">
        <v>0</v>
      </c>
      <c r="L2492" s="2"/>
      <c r="M2492" s="4">
        <v>0</v>
      </c>
      <c r="N2492" s="2"/>
      <c r="O2492" s="4">
        <v>0</v>
      </c>
      <c r="P2492" s="2"/>
      <c r="Q2492" s="4">
        <f>M2492+O2492</f>
        <v>0</v>
      </c>
    </row>
    <row r="2493" spans="1:21" ht="11.85" hidden="1" customHeight="1" x14ac:dyDescent="0.2">
      <c r="A2493" s="3" t="s">
        <v>1150</v>
      </c>
      <c r="C2493" s="2">
        <v>0</v>
      </c>
      <c r="D2493" s="2"/>
      <c r="E2493" s="2">
        <v>0</v>
      </c>
      <c r="F2493" s="2"/>
      <c r="G2493" s="2">
        <v>0</v>
      </c>
      <c r="H2493" s="2"/>
      <c r="I2493" s="2">
        <v>0</v>
      </c>
      <c r="J2493" s="2"/>
      <c r="K2493" s="4">
        <v>0</v>
      </c>
      <c r="L2493" s="2"/>
      <c r="M2493" s="4">
        <v>0</v>
      </c>
      <c r="N2493" s="2"/>
      <c r="O2493" s="4">
        <v>0</v>
      </c>
      <c r="P2493" s="2"/>
      <c r="Q2493" s="4">
        <f>M2493+O2493</f>
        <v>0</v>
      </c>
    </row>
    <row r="2494" spans="1:21" ht="11.85" hidden="1" customHeight="1" x14ac:dyDescent="0.2">
      <c r="A2494" s="3" t="s">
        <v>1151</v>
      </c>
      <c r="C2494" s="14">
        <v>0</v>
      </c>
      <c r="D2494" s="2"/>
      <c r="E2494" s="14">
        <v>0</v>
      </c>
      <c r="F2494" s="2"/>
      <c r="G2494" s="14">
        <v>0</v>
      </c>
      <c r="H2494" s="2"/>
      <c r="I2494" s="14">
        <v>0</v>
      </c>
      <c r="J2494" s="2"/>
      <c r="K2494" s="15">
        <v>0</v>
      </c>
      <c r="L2494" s="2"/>
      <c r="M2494" s="15">
        <v>0</v>
      </c>
      <c r="N2494" s="2"/>
      <c r="O2494" s="15">
        <v>0</v>
      </c>
      <c r="P2494" s="2"/>
      <c r="Q2494" s="15">
        <f>M2494+O2494</f>
        <v>0</v>
      </c>
    </row>
    <row r="2495" spans="1:21" ht="11.85" hidden="1" customHeight="1" x14ac:dyDescent="0.2">
      <c r="A2495" s="3" t="s">
        <v>1152</v>
      </c>
      <c r="C2495" s="2">
        <f>SUM(C2491:C2494)</f>
        <v>0</v>
      </c>
      <c r="D2495" s="2"/>
      <c r="E2495" s="2">
        <f>SUM(E2491:E2494)</f>
        <v>0</v>
      </c>
      <c r="F2495" s="2"/>
      <c r="G2495" s="2">
        <f>SUM(G2491:G2494)</f>
        <v>0</v>
      </c>
      <c r="H2495" s="2"/>
      <c r="I2495" s="2">
        <f>SUM(I2491:I2494)</f>
        <v>0</v>
      </c>
      <c r="J2495" s="2"/>
      <c r="K2495" s="4">
        <f>SUM(K2491:K2494)</f>
        <v>0</v>
      </c>
      <c r="L2495" s="2"/>
      <c r="M2495" s="4">
        <f>SUM(M2491:M2494)</f>
        <v>0</v>
      </c>
      <c r="N2495" s="2"/>
      <c r="O2495" s="4">
        <f>SUM(O2491:O2494)</f>
        <v>0</v>
      </c>
      <c r="P2495" s="2"/>
      <c r="Q2495" s="4">
        <f>SUM(Q2491:Q2494)</f>
        <v>0</v>
      </c>
      <c r="R2495" s="2"/>
    </row>
    <row r="2496" spans="1:21" ht="11.85" hidden="1" customHeight="1" x14ac:dyDescent="0.2">
      <c r="D2496" s="2"/>
      <c r="F2496" s="2"/>
      <c r="H2496" s="2"/>
      <c r="J2496" s="2"/>
      <c r="L2496" s="2"/>
      <c r="N2496" s="2"/>
      <c r="P2496" s="2"/>
    </row>
    <row r="2497" spans="1:17" ht="11.85" hidden="1" customHeight="1" x14ac:dyDescent="0.2">
      <c r="A2497" s="12" t="s">
        <v>1153</v>
      </c>
      <c r="D2497" s="2"/>
      <c r="F2497" s="2"/>
      <c r="H2497" s="2"/>
      <c r="J2497" s="2"/>
      <c r="L2497" s="2"/>
      <c r="N2497" s="2"/>
      <c r="P2497" s="2"/>
    </row>
    <row r="2498" spans="1:17" ht="11.85" hidden="1" customHeight="1" x14ac:dyDescent="0.2">
      <c r="A2498" s="3" t="s">
        <v>1154</v>
      </c>
      <c r="C2498" s="2">
        <v>0</v>
      </c>
      <c r="D2498" s="2"/>
      <c r="E2498" s="2">
        <v>0</v>
      </c>
      <c r="F2498" s="2"/>
      <c r="G2498" s="2">
        <v>0</v>
      </c>
      <c r="H2498" s="2"/>
      <c r="I2498" s="2">
        <v>0</v>
      </c>
      <c r="J2498" s="2"/>
      <c r="K2498" s="4">
        <v>0</v>
      </c>
      <c r="L2498" s="2"/>
      <c r="M2498" s="4">
        <v>0</v>
      </c>
      <c r="N2498" s="2"/>
      <c r="O2498" s="4">
        <v>0</v>
      </c>
      <c r="P2498" s="2"/>
      <c r="Q2498" s="4">
        <f>M2498+O2498</f>
        <v>0</v>
      </c>
    </row>
    <row r="2499" spans="1:17" ht="11.85" hidden="1" customHeight="1" x14ac:dyDescent="0.2">
      <c r="A2499" s="3" t="s">
        <v>1155</v>
      </c>
      <c r="C2499" s="2">
        <v>0</v>
      </c>
      <c r="D2499" s="2"/>
      <c r="E2499" s="2">
        <v>0</v>
      </c>
      <c r="F2499" s="2"/>
      <c r="G2499" s="2">
        <v>0</v>
      </c>
      <c r="H2499" s="2"/>
      <c r="I2499" s="2">
        <v>0</v>
      </c>
      <c r="J2499" s="2"/>
      <c r="K2499" s="4">
        <v>0</v>
      </c>
      <c r="L2499" s="2"/>
      <c r="M2499" s="4">
        <v>0</v>
      </c>
      <c r="N2499" s="2"/>
      <c r="O2499" s="4">
        <v>0</v>
      </c>
      <c r="P2499" s="2"/>
      <c r="Q2499" s="4">
        <f>M2499+O2499</f>
        <v>0</v>
      </c>
    </row>
    <row r="2500" spans="1:17" ht="11.85" hidden="1" customHeight="1" x14ac:dyDescent="0.2">
      <c r="A2500" s="3" t="s">
        <v>1156</v>
      </c>
      <c r="C2500" s="2">
        <v>0</v>
      </c>
      <c r="D2500" s="2"/>
      <c r="E2500" s="2">
        <v>0</v>
      </c>
      <c r="F2500" s="2"/>
      <c r="G2500" s="2">
        <v>0</v>
      </c>
      <c r="H2500" s="2"/>
      <c r="I2500" s="2">
        <v>0</v>
      </c>
      <c r="J2500" s="2"/>
      <c r="K2500" s="4">
        <v>0</v>
      </c>
      <c r="L2500" s="2"/>
      <c r="M2500" s="4">
        <v>0</v>
      </c>
      <c r="N2500" s="2"/>
      <c r="O2500" s="4">
        <v>0</v>
      </c>
      <c r="P2500" s="2"/>
      <c r="Q2500" s="4">
        <f>M2500+O2500</f>
        <v>0</v>
      </c>
    </row>
    <row r="2501" spans="1:17" ht="11.85" hidden="1" customHeight="1" x14ac:dyDescent="0.2">
      <c r="A2501" s="3" t="s">
        <v>1157</v>
      </c>
      <c r="C2501" s="14">
        <v>0</v>
      </c>
      <c r="D2501" s="2"/>
      <c r="E2501" s="14">
        <v>0</v>
      </c>
      <c r="F2501" s="2"/>
      <c r="G2501" s="14">
        <v>0</v>
      </c>
      <c r="H2501" s="2"/>
      <c r="I2501" s="14">
        <v>0</v>
      </c>
      <c r="J2501" s="2"/>
      <c r="K2501" s="15">
        <v>0</v>
      </c>
      <c r="L2501" s="2"/>
      <c r="M2501" s="15">
        <v>0</v>
      </c>
      <c r="N2501" s="2"/>
      <c r="O2501" s="15">
        <v>0</v>
      </c>
      <c r="P2501" s="2"/>
      <c r="Q2501" s="15">
        <f>M2501+O2501</f>
        <v>0</v>
      </c>
    </row>
    <row r="2502" spans="1:17" ht="11.25" hidden="1" customHeight="1" x14ac:dyDescent="0.2">
      <c r="A2502" s="3" t="s">
        <v>1158</v>
      </c>
      <c r="C2502" s="2">
        <f>SUM(C2498:C2501)</f>
        <v>0</v>
      </c>
      <c r="D2502" s="2"/>
      <c r="E2502" s="2">
        <f>SUM(E2498:E2501)</f>
        <v>0</v>
      </c>
      <c r="F2502" s="2"/>
      <c r="G2502" s="2">
        <f>SUM(G2498:G2501)</f>
        <v>0</v>
      </c>
      <c r="H2502" s="2"/>
      <c r="I2502" s="2">
        <f>SUM(I2498:I2501)</f>
        <v>0</v>
      </c>
      <c r="J2502" s="2"/>
      <c r="K2502" s="4">
        <f>SUM(K2498:K2501)</f>
        <v>0</v>
      </c>
      <c r="L2502" s="2"/>
      <c r="M2502" s="4">
        <f>SUM(M2498:M2501)</f>
        <v>0</v>
      </c>
      <c r="N2502" s="2"/>
      <c r="O2502" s="4">
        <f>SUM(O2498:O2501)</f>
        <v>0</v>
      </c>
      <c r="P2502" s="2"/>
      <c r="Q2502" s="4">
        <f>SUM(Q2498:Q2501)</f>
        <v>0</v>
      </c>
    </row>
    <row r="2503" spans="1:17" ht="11.25" hidden="1" customHeight="1" x14ac:dyDescent="0.2">
      <c r="D2503" s="2"/>
      <c r="F2503" s="2"/>
      <c r="H2503" s="2"/>
      <c r="J2503" s="2"/>
      <c r="L2503" s="2"/>
      <c r="N2503" s="2"/>
      <c r="P2503" s="2"/>
    </row>
    <row r="2504" spans="1:17" ht="11.85" hidden="1" customHeight="1" x14ac:dyDescent="0.2">
      <c r="A2504" s="12" t="s">
        <v>1159</v>
      </c>
      <c r="D2504" s="2"/>
      <c r="F2504" s="2"/>
      <c r="H2504" s="2"/>
      <c r="J2504" s="2"/>
      <c r="L2504" s="2"/>
      <c r="N2504" s="2"/>
      <c r="P2504" s="2"/>
    </row>
    <row r="2505" spans="1:17" ht="11.85" hidden="1" customHeight="1" x14ac:dyDescent="0.2">
      <c r="A2505" s="3" t="s">
        <v>1160</v>
      </c>
      <c r="C2505" s="2">
        <v>0</v>
      </c>
      <c r="D2505" s="2"/>
      <c r="E2505" s="2">
        <v>0</v>
      </c>
      <c r="F2505" s="2"/>
      <c r="G2505" s="2">
        <v>0</v>
      </c>
      <c r="H2505" s="2"/>
      <c r="I2505" s="2">
        <v>0</v>
      </c>
      <c r="J2505" s="2"/>
      <c r="K2505" s="4">
        <v>0</v>
      </c>
      <c r="L2505" s="2"/>
      <c r="M2505" s="4">
        <v>0</v>
      </c>
      <c r="N2505" s="2"/>
      <c r="O2505" s="4">
        <v>0</v>
      </c>
      <c r="P2505" s="2"/>
      <c r="Q2505" s="4">
        <f>M2505+O2505</f>
        <v>0</v>
      </c>
    </row>
    <row r="2506" spans="1:17" ht="11.85" hidden="1" customHeight="1" x14ac:dyDescent="0.2">
      <c r="A2506" s="3" t="s">
        <v>1161</v>
      </c>
      <c r="C2506" s="14">
        <v>0</v>
      </c>
      <c r="D2506" s="2"/>
      <c r="E2506" s="14">
        <v>0</v>
      </c>
      <c r="F2506" s="2"/>
      <c r="G2506" s="14">
        <v>0</v>
      </c>
      <c r="H2506" s="2"/>
      <c r="I2506" s="14">
        <v>0</v>
      </c>
      <c r="J2506" s="2"/>
      <c r="K2506" s="15">
        <v>0</v>
      </c>
      <c r="L2506" s="2"/>
      <c r="M2506" s="15">
        <v>0</v>
      </c>
      <c r="N2506" s="2"/>
      <c r="O2506" s="15">
        <v>0</v>
      </c>
      <c r="P2506" s="2"/>
      <c r="Q2506" s="15">
        <f>M2506+O2506</f>
        <v>0</v>
      </c>
    </row>
    <row r="2507" spans="1:17" ht="11.85" hidden="1" customHeight="1" x14ac:dyDescent="0.2">
      <c r="A2507" s="3" t="s">
        <v>1162</v>
      </c>
      <c r="C2507" s="2">
        <f>SUM(C2505:C2506)</f>
        <v>0</v>
      </c>
      <c r="D2507" s="2"/>
      <c r="E2507" s="2">
        <f>SUM(E2505:E2506)</f>
        <v>0</v>
      </c>
      <c r="F2507" s="2"/>
      <c r="G2507" s="2">
        <f>SUM(G2505:G2506)</f>
        <v>0</v>
      </c>
      <c r="H2507" s="2"/>
      <c r="I2507" s="2">
        <f>SUM(I2505:I2506)</f>
        <v>0</v>
      </c>
      <c r="J2507" s="2"/>
      <c r="K2507" s="4">
        <f>SUM(K2505:K2506)</f>
        <v>0</v>
      </c>
      <c r="L2507" s="2"/>
      <c r="M2507" s="4">
        <f>SUM(M2505:M2506)</f>
        <v>0</v>
      </c>
      <c r="N2507" s="2"/>
      <c r="O2507" s="4">
        <f>SUM(O2505:O2506)</f>
        <v>0</v>
      </c>
      <c r="P2507" s="2"/>
      <c r="Q2507" s="4">
        <f>SUM(Q2505:Q2506)</f>
        <v>0</v>
      </c>
    </row>
    <row r="2508" spans="1:17" ht="11.85" hidden="1" customHeight="1" x14ac:dyDescent="0.2"/>
    <row r="2509" spans="1:17" ht="11.85" customHeight="1" x14ac:dyDescent="0.2">
      <c r="A2509" s="12" t="s">
        <v>238</v>
      </c>
    </row>
    <row r="2510" spans="1:17" ht="11.85" customHeight="1" x14ac:dyDescent="0.2">
      <c r="A2510" s="3" t="s">
        <v>1163</v>
      </c>
      <c r="C2510" s="14">
        <v>0</v>
      </c>
      <c r="D2510" s="2"/>
      <c r="E2510" s="14">
        <v>125026</v>
      </c>
      <c r="F2510" s="2"/>
      <c r="G2510" s="14">
        <v>0</v>
      </c>
      <c r="H2510" s="2"/>
      <c r="I2510" s="14">
        <v>0</v>
      </c>
      <c r="J2510" s="2"/>
      <c r="K2510" s="15">
        <v>0</v>
      </c>
      <c r="L2510" s="2"/>
      <c r="M2510" s="15">
        <v>300000</v>
      </c>
      <c r="N2510" s="2"/>
      <c r="O2510" s="15">
        <v>0</v>
      </c>
      <c r="P2510" s="2"/>
      <c r="Q2510" s="15">
        <f>M2510+O2510</f>
        <v>300000</v>
      </c>
    </row>
    <row r="2511" spans="1:17" ht="11.85" hidden="1" customHeight="1" x14ac:dyDescent="0.2">
      <c r="A2511" s="3" t="s">
        <v>1164</v>
      </c>
      <c r="C2511" s="2">
        <v>0</v>
      </c>
      <c r="D2511" s="2"/>
      <c r="E2511" s="2">
        <v>0</v>
      </c>
      <c r="F2511" s="2"/>
      <c r="G2511" s="2">
        <v>0</v>
      </c>
      <c r="H2511" s="2"/>
      <c r="I2511" s="2">
        <v>0</v>
      </c>
      <c r="J2511" s="2"/>
      <c r="K2511" s="4">
        <v>0</v>
      </c>
      <c r="L2511" s="2"/>
      <c r="M2511" s="4">
        <v>0</v>
      </c>
      <c r="N2511" s="2"/>
      <c r="O2511" s="4">
        <v>0</v>
      </c>
      <c r="P2511" s="2"/>
      <c r="Q2511" s="4">
        <f>M2511+O2511</f>
        <v>0</v>
      </c>
    </row>
    <row r="2512" spans="1:17" ht="11.85" hidden="1" customHeight="1" x14ac:dyDescent="0.2">
      <c r="A2512" s="3" t="s">
        <v>1165</v>
      </c>
      <c r="C2512" s="2">
        <v>0</v>
      </c>
      <c r="D2512" s="2"/>
      <c r="E2512" s="2">
        <v>0</v>
      </c>
      <c r="F2512" s="2"/>
      <c r="G2512" s="2">
        <v>0</v>
      </c>
      <c r="H2512" s="2"/>
      <c r="I2512" s="2">
        <v>0</v>
      </c>
      <c r="J2512" s="2"/>
      <c r="K2512" s="4">
        <v>0</v>
      </c>
      <c r="L2512" s="2"/>
      <c r="M2512" s="4">
        <v>0</v>
      </c>
      <c r="N2512" s="2"/>
      <c r="O2512" s="4">
        <v>0</v>
      </c>
      <c r="P2512" s="2"/>
      <c r="Q2512" s="4">
        <f>M2512+O2512</f>
        <v>0</v>
      </c>
    </row>
    <row r="2513" spans="1:21" ht="6" hidden="1" customHeight="1" x14ac:dyDescent="0.2">
      <c r="D2513" s="2"/>
      <c r="F2513" s="2"/>
      <c r="H2513" s="2"/>
      <c r="J2513" s="2"/>
      <c r="L2513" s="2"/>
      <c r="N2513" s="2"/>
      <c r="P2513" s="2"/>
    </row>
    <row r="2514" spans="1:21" ht="11.85" hidden="1" customHeight="1" x14ac:dyDescent="0.2">
      <c r="A2514" s="3" t="s">
        <v>1166</v>
      </c>
      <c r="C2514" s="2">
        <v>0</v>
      </c>
      <c r="D2514" s="2"/>
      <c r="E2514" s="2">
        <v>0</v>
      </c>
      <c r="F2514" s="2"/>
      <c r="G2514" s="2">
        <v>0</v>
      </c>
      <c r="H2514" s="2"/>
      <c r="I2514" s="2">
        <v>0</v>
      </c>
      <c r="J2514" s="2"/>
      <c r="K2514" s="4">
        <v>0</v>
      </c>
      <c r="L2514" s="2"/>
      <c r="M2514" s="4">
        <v>0</v>
      </c>
      <c r="N2514" s="2"/>
      <c r="O2514" s="4">
        <v>0</v>
      </c>
      <c r="P2514" s="2"/>
      <c r="Q2514" s="4">
        <f>M2514+O2514</f>
        <v>0</v>
      </c>
    </row>
    <row r="2515" spans="1:21" ht="11.85" hidden="1" customHeight="1" x14ac:dyDescent="0.2">
      <c r="A2515" s="3" t="s">
        <v>1167</v>
      </c>
      <c r="C2515" s="2">
        <v>0</v>
      </c>
      <c r="D2515" s="2"/>
      <c r="E2515" s="2">
        <v>0</v>
      </c>
      <c r="F2515" s="2"/>
      <c r="G2515" s="2">
        <v>0</v>
      </c>
      <c r="H2515" s="2"/>
      <c r="I2515" s="2">
        <v>0</v>
      </c>
      <c r="J2515" s="2"/>
      <c r="K2515" s="4">
        <v>0</v>
      </c>
      <c r="L2515" s="2"/>
      <c r="M2515" s="4">
        <v>0</v>
      </c>
      <c r="N2515" s="2"/>
      <c r="O2515" s="4">
        <v>0</v>
      </c>
      <c r="P2515" s="2"/>
      <c r="Q2515" s="4">
        <f>M2515+O2515</f>
        <v>0</v>
      </c>
    </row>
    <row r="2516" spans="1:21" ht="6" hidden="1" customHeight="1" x14ac:dyDescent="0.2">
      <c r="D2516" s="2"/>
      <c r="F2516" s="2"/>
      <c r="H2516" s="2"/>
      <c r="J2516" s="2"/>
      <c r="L2516" s="2"/>
      <c r="N2516" s="2"/>
      <c r="P2516" s="2"/>
    </row>
    <row r="2517" spans="1:21" ht="11.85" hidden="1" customHeight="1" x14ac:dyDescent="0.2">
      <c r="A2517" s="3" t="s">
        <v>1168</v>
      </c>
      <c r="C2517" s="14">
        <v>0</v>
      </c>
      <c r="D2517" s="2"/>
      <c r="E2517" s="14">
        <v>0</v>
      </c>
      <c r="F2517" s="2"/>
      <c r="G2517" s="14">
        <v>0</v>
      </c>
      <c r="H2517" s="2"/>
      <c r="I2517" s="14">
        <v>0</v>
      </c>
      <c r="J2517" s="2"/>
      <c r="K2517" s="15">
        <v>0</v>
      </c>
      <c r="L2517" s="2"/>
      <c r="M2517" s="15">
        <v>0</v>
      </c>
      <c r="N2517" s="2"/>
      <c r="O2517" s="15">
        <v>0</v>
      </c>
      <c r="P2517" s="2"/>
      <c r="Q2517" s="15">
        <f>M2517+O2517</f>
        <v>0</v>
      </c>
    </row>
    <row r="2518" spans="1:21" ht="11.85" customHeight="1" x14ac:dyDescent="0.2">
      <c r="A2518" s="3" t="s">
        <v>252</v>
      </c>
      <c r="C2518" s="2">
        <f>SUM(C2510:C2517)</f>
        <v>0</v>
      </c>
      <c r="D2518" s="2"/>
      <c r="E2518" s="2">
        <f>SUM(E2510:E2517)</f>
        <v>125026</v>
      </c>
      <c r="F2518" s="2"/>
      <c r="G2518" s="2">
        <f>SUM(G2510:G2517)</f>
        <v>0</v>
      </c>
      <c r="H2518" s="2"/>
      <c r="I2518" s="2">
        <f>SUM(I2510:I2517)</f>
        <v>0</v>
      </c>
      <c r="J2518" s="2"/>
      <c r="K2518" s="4">
        <f>SUM(K2510:K2517)</f>
        <v>0</v>
      </c>
      <c r="L2518" s="2"/>
      <c r="M2518" s="4">
        <f>SUM(M2510:M2517)</f>
        <v>300000</v>
      </c>
      <c r="N2518" s="2"/>
      <c r="O2518" s="4">
        <f>SUM(O2510:O2517)</f>
        <v>0</v>
      </c>
      <c r="P2518" s="2"/>
      <c r="Q2518" s="4">
        <f>SUM(Q2510:Q2515)</f>
        <v>300000</v>
      </c>
    </row>
    <row r="2519" spans="1:21" ht="11.85" customHeight="1" x14ac:dyDescent="0.2">
      <c r="D2519" s="2"/>
      <c r="F2519" s="2"/>
      <c r="H2519" s="2"/>
      <c r="J2519" s="2"/>
      <c r="L2519" s="2"/>
      <c r="N2519" s="2"/>
      <c r="P2519" s="2"/>
    </row>
    <row r="2520" spans="1:21" ht="11.85" customHeight="1" thickBot="1" x14ac:dyDescent="0.25">
      <c r="A2520" s="3" t="s">
        <v>265</v>
      </c>
      <c r="C2520" s="25">
        <f>+C2518+C2507+C2502+C2495+C2488+C2476</f>
        <v>7193562.4199999999</v>
      </c>
      <c r="D2520" s="2"/>
      <c r="E2520" s="25">
        <f>+E2518+E2507+E2502+E2495+E2488+E2476</f>
        <v>8811308.9000000004</v>
      </c>
      <c r="F2520" s="2"/>
      <c r="G2520" s="25">
        <f>+G2518+G2507+G2502+G2495+G2488+G2476</f>
        <v>7169331.959999999</v>
      </c>
      <c r="H2520" s="2"/>
      <c r="I2520" s="25">
        <f>+I2518+I2507+I2502+I2495+I2488+I2476</f>
        <v>7309400</v>
      </c>
      <c r="J2520" s="2"/>
      <c r="K2520" s="25">
        <f>+K2518+K2507+K2502+K2495+K2488+K2476</f>
        <v>7313265</v>
      </c>
      <c r="L2520" s="2"/>
      <c r="M2520" s="25">
        <f>+M2518+M2507+M2502+M2495+M2488+M2476</f>
        <v>7583400</v>
      </c>
      <c r="N2520" s="2"/>
      <c r="O2520" s="25">
        <f>+O2518+O2507+O2502+O2495+O2488+O2476</f>
        <v>0</v>
      </c>
      <c r="P2520" s="2"/>
      <c r="Q2520" s="25">
        <f>+Q2518+Q2507+Q2502+Q2495+Q2488+Q2476</f>
        <v>7583400</v>
      </c>
      <c r="R2520" s="2"/>
      <c r="S2520" s="21"/>
      <c r="U2520" s="4"/>
    </row>
    <row r="2521" spans="1:21" ht="11.85" customHeight="1" thickTop="1" x14ac:dyDescent="0.2">
      <c r="D2521" s="2"/>
      <c r="F2521" s="2"/>
      <c r="H2521" s="2"/>
      <c r="J2521" s="2"/>
      <c r="L2521" s="2"/>
      <c r="N2521" s="2"/>
      <c r="P2521" s="2"/>
    </row>
    <row r="2522" spans="1:21" ht="11.85" customHeight="1" x14ac:dyDescent="0.2">
      <c r="A2522" s="3" t="s">
        <v>266</v>
      </c>
      <c r="C2522" s="2">
        <f>C2464+C2520</f>
        <v>11164872.49</v>
      </c>
      <c r="D2522" s="2"/>
      <c r="E2522" s="2">
        <f>E2464+E2520</f>
        <v>12894407.390000001</v>
      </c>
      <c r="F2522" s="2"/>
      <c r="G2522" s="2">
        <f>G2464+G2520</f>
        <v>11333352.139999999</v>
      </c>
      <c r="H2522" s="2"/>
      <c r="I2522" s="2">
        <f>I2464+I2520</f>
        <v>10857307.85</v>
      </c>
      <c r="J2522" s="2"/>
      <c r="K2522" s="4">
        <f>K2464+K2520</f>
        <v>10861172.85</v>
      </c>
      <c r="L2522" s="2"/>
      <c r="M2522" s="4">
        <f>M2464+M2520</f>
        <v>11210658.85</v>
      </c>
      <c r="N2522" s="2"/>
      <c r="O2522" s="4">
        <f>O2464+O2520</f>
        <v>0</v>
      </c>
      <c r="P2522" s="2"/>
      <c r="Q2522" s="4">
        <f>Q2464+Q2520</f>
        <v>11210658.85</v>
      </c>
      <c r="U2522" s="2"/>
    </row>
    <row r="2523" spans="1:21" ht="11.85" customHeight="1" x14ac:dyDescent="0.2">
      <c r="A2523" s="1"/>
      <c r="B2523" s="1"/>
      <c r="E2523" s="2" t="str">
        <f>$E$1</f>
        <v>CITY OF BRADY</v>
      </c>
    </row>
    <row r="2524" spans="1:21" ht="11.85" customHeight="1" x14ac:dyDescent="0.2">
      <c r="E2524" s="2" t="str">
        <f>$E$2</f>
        <v>BUDGET REPORT</v>
      </c>
    </row>
    <row r="2525" spans="1:21" ht="11.85" customHeight="1" x14ac:dyDescent="0.2">
      <c r="E2525" s="2" t="str">
        <f>$E$3</f>
        <v>FISCAL YEAR 2022 - 2023</v>
      </c>
    </row>
    <row r="2526" spans="1:21" ht="11.85" customHeight="1" x14ac:dyDescent="0.2">
      <c r="A2526" s="3" t="s">
        <v>1126</v>
      </c>
    </row>
    <row r="2527" spans="1:21" ht="11.85" customHeight="1" x14ac:dyDescent="0.2">
      <c r="A2527" s="3" t="s">
        <v>1169</v>
      </c>
    </row>
    <row r="2528" spans="1:21" ht="11.85" customHeight="1" x14ac:dyDescent="0.2">
      <c r="I2528" s="49" t="str">
        <f>$I$6</f>
        <v>(----- 2021-2022 ------)</v>
      </c>
      <c r="J2528" s="49"/>
      <c r="K2528" s="49"/>
      <c r="L2528" s="6"/>
      <c r="M2528" s="49" t="str">
        <f>$M$6</f>
        <v>2022-2023</v>
      </c>
      <c r="N2528" s="49"/>
      <c r="O2528" s="49"/>
      <c r="P2528" s="49"/>
      <c r="Q2528" s="49"/>
    </row>
    <row r="2529" spans="1:20" ht="11.85" customHeight="1" x14ac:dyDescent="0.2">
      <c r="C2529" s="7" t="str">
        <f>$C$7</f>
        <v>2018-2019</v>
      </c>
      <c r="D2529" s="6"/>
      <c r="E2529" s="7" t="str">
        <f>$E$7</f>
        <v>2019-2020</v>
      </c>
      <c r="F2529" s="6"/>
      <c r="G2529" s="7" t="str">
        <f>$G$7</f>
        <v>2020-2021</v>
      </c>
      <c r="H2529" s="6"/>
      <c r="I2529" s="7" t="s">
        <v>9</v>
      </c>
      <c r="J2529" s="6"/>
      <c r="K2529" s="8" t="str">
        <f>+$K$7</f>
        <v>PROJECTED</v>
      </c>
      <c r="L2529" s="6"/>
      <c r="M2529" s="8" t="str">
        <f>$M$7</f>
        <v>2022-2023</v>
      </c>
      <c r="N2529" s="6"/>
      <c r="O2529" s="8" t="str">
        <f>$O$7</f>
        <v>2022-2023</v>
      </c>
      <c r="P2529" s="6"/>
      <c r="Q2529" s="8" t="str">
        <f>$Q$7</f>
        <v xml:space="preserve">APPROVED </v>
      </c>
    </row>
    <row r="2530" spans="1:20" ht="11.85" customHeight="1" x14ac:dyDescent="0.2">
      <c r="A2530" s="9" t="s">
        <v>268</v>
      </c>
      <c r="C2530" s="10" t="s">
        <v>12</v>
      </c>
      <c r="D2530" s="6"/>
      <c r="E2530" s="10" t="s">
        <v>12</v>
      </c>
      <c r="F2530" s="6"/>
      <c r="G2530" s="10" t="s">
        <v>12</v>
      </c>
      <c r="H2530" s="6"/>
      <c r="I2530" s="10" t="s">
        <v>13</v>
      </c>
      <c r="J2530" s="6"/>
      <c r="K2530" s="11" t="s">
        <v>13</v>
      </c>
      <c r="L2530" s="6"/>
      <c r="M2530" s="11" t="str">
        <f>$M$8</f>
        <v>BASE</v>
      </c>
      <c r="N2530" s="6"/>
      <c r="O2530" s="11" t="str">
        <f>$O$8</f>
        <v>SUPPLEMENTAL</v>
      </c>
      <c r="P2530" s="6"/>
      <c r="Q2530" s="11" t="str">
        <f>$Q$8</f>
        <v>BUDGET</v>
      </c>
    </row>
    <row r="2531" spans="1:20" ht="11.85" customHeight="1" x14ac:dyDescent="0.2"/>
    <row r="2532" spans="1:20" ht="11.85" customHeight="1" x14ac:dyDescent="0.2">
      <c r="A2532" s="12" t="s">
        <v>281</v>
      </c>
    </row>
    <row r="2533" spans="1:20" ht="11.85" customHeight="1" x14ac:dyDescent="0.2">
      <c r="A2533" s="3" t="s">
        <v>1170</v>
      </c>
      <c r="C2533" s="2">
        <v>147</v>
      </c>
      <c r="D2533" s="2"/>
      <c r="E2533" s="2">
        <v>127.81</v>
      </c>
      <c r="F2533" s="2"/>
      <c r="G2533" s="2">
        <v>24.4</v>
      </c>
      <c r="H2533" s="2"/>
      <c r="I2533" s="2">
        <v>200</v>
      </c>
      <c r="J2533" s="2"/>
      <c r="K2533" s="4">
        <v>200</v>
      </c>
      <c r="L2533" s="2"/>
      <c r="M2533" s="4">
        <v>0</v>
      </c>
      <c r="N2533" s="2"/>
      <c r="O2533" s="4">
        <v>0</v>
      </c>
      <c r="P2533" s="2"/>
      <c r="Q2533" s="4">
        <f>M2533+O2533</f>
        <v>0</v>
      </c>
      <c r="T2533" s="13"/>
    </row>
    <row r="2534" spans="1:20" ht="11.85" customHeight="1" x14ac:dyDescent="0.2">
      <c r="A2534" s="3" t="s">
        <v>1171</v>
      </c>
      <c r="C2534" s="2">
        <v>5400</v>
      </c>
      <c r="D2534" s="2"/>
      <c r="E2534" s="2">
        <v>6957.47</v>
      </c>
      <c r="F2534" s="2"/>
      <c r="G2534" s="2">
        <v>13608.69</v>
      </c>
      <c r="H2534" s="2"/>
      <c r="I2534" s="2">
        <v>5000</v>
      </c>
      <c r="J2534" s="2"/>
      <c r="K2534" s="4">
        <v>5000</v>
      </c>
      <c r="L2534" s="2"/>
      <c r="M2534" s="4">
        <v>0</v>
      </c>
      <c r="N2534" s="2"/>
      <c r="O2534" s="4">
        <v>0</v>
      </c>
      <c r="P2534" s="2"/>
      <c r="Q2534" s="4">
        <f>M2534+O2534</f>
        <v>0</v>
      </c>
      <c r="T2534" s="13"/>
    </row>
    <row r="2535" spans="1:20" ht="11.85" customHeight="1" x14ac:dyDescent="0.2">
      <c r="A2535" s="3" t="s">
        <v>1172</v>
      </c>
      <c r="C2535" s="14">
        <v>0</v>
      </c>
      <c r="D2535" s="2"/>
      <c r="E2535" s="14">
        <v>77.709999999999994</v>
      </c>
      <c r="F2535" s="2"/>
      <c r="G2535" s="14">
        <v>0</v>
      </c>
      <c r="H2535" s="2"/>
      <c r="I2535" s="14">
        <v>500</v>
      </c>
      <c r="J2535" s="2"/>
      <c r="K2535" s="15">
        <v>500</v>
      </c>
      <c r="L2535" s="2"/>
      <c r="M2535" s="15">
        <v>0</v>
      </c>
      <c r="N2535" s="2"/>
      <c r="O2535" s="15">
        <v>0</v>
      </c>
      <c r="P2535" s="2"/>
      <c r="Q2535" s="15">
        <f>M2535+O2535</f>
        <v>0</v>
      </c>
      <c r="T2535" s="13"/>
    </row>
    <row r="2536" spans="1:20" ht="11.85" customHeight="1" x14ac:dyDescent="0.2">
      <c r="A2536" s="3" t="s">
        <v>299</v>
      </c>
      <c r="C2536" s="2">
        <f>SUM(C2533:C2535)</f>
        <v>5547</v>
      </c>
      <c r="D2536" s="2"/>
      <c r="E2536" s="2">
        <f>SUM(E2533:E2535)</f>
        <v>7162.9900000000007</v>
      </c>
      <c r="F2536" s="2"/>
      <c r="G2536" s="2">
        <f>SUM(G2533:G2535)</f>
        <v>13633.09</v>
      </c>
      <c r="H2536" s="2"/>
      <c r="I2536" s="2">
        <f>SUM(I2533:I2535)</f>
        <v>5700</v>
      </c>
      <c r="J2536" s="2"/>
      <c r="K2536" s="4">
        <f>SUM(K2533:K2535)</f>
        <v>5700</v>
      </c>
      <c r="L2536" s="2"/>
      <c r="M2536" s="4">
        <f>SUM(M2533:M2535)</f>
        <v>0</v>
      </c>
      <c r="N2536" s="2"/>
      <c r="O2536" s="4">
        <f>SUM(O2533:O2535)</f>
        <v>0</v>
      </c>
      <c r="P2536" s="2"/>
      <c r="Q2536" s="4">
        <f>SUM(Q2533:Q2535)</f>
        <v>0</v>
      </c>
    </row>
    <row r="2537" spans="1:20" ht="11.85" customHeight="1" x14ac:dyDescent="0.2">
      <c r="D2537" s="2"/>
      <c r="F2537" s="2"/>
      <c r="H2537" s="2"/>
      <c r="J2537" s="2"/>
      <c r="L2537" s="2"/>
      <c r="N2537" s="2"/>
      <c r="P2537" s="2"/>
    </row>
    <row r="2538" spans="1:20" ht="11.85" customHeight="1" x14ac:dyDescent="0.2">
      <c r="A2538" s="12" t="s">
        <v>300</v>
      </c>
      <c r="D2538" s="2"/>
      <c r="F2538" s="2"/>
      <c r="H2538" s="2"/>
      <c r="J2538" s="2"/>
      <c r="L2538" s="2"/>
      <c r="N2538" s="2"/>
      <c r="P2538" s="2"/>
    </row>
    <row r="2539" spans="1:20" ht="11.85" customHeight="1" x14ac:dyDescent="0.2">
      <c r="A2539" s="3" t="s">
        <v>1173</v>
      </c>
      <c r="C2539" s="14">
        <v>0</v>
      </c>
      <c r="D2539" s="2"/>
      <c r="E2539" s="14">
        <v>0</v>
      </c>
      <c r="F2539" s="2"/>
      <c r="G2539" s="14">
        <v>0</v>
      </c>
      <c r="H2539" s="2"/>
      <c r="I2539" s="14">
        <v>0</v>
      </c>
      <c r="J2539" s="2"/>
      <c r="K2539" s="15">
        <v>0</v>
      </c>
      <c r="L2539" s="2"/>
      <c r="M2539" s="15">
        <v>0</v>
      </c>
      <c r="N2539" s="2"/>
      <c r="O2539" s="15">
        <v>0</v>
      </c>
      <c r="P2539" s="2"/>
      <c r="Q2539" s="15">
        <f>M2539+O2539</f>
        <v>0</v>
      </c>
      <c r="T2539" s="13"/>
    </row>
    <row r="2540" spans="1:20" ht="11.85" customHeight="1" x14ac:dyDescent="0.2">
      <c r="A2540" s="3" t="s">
        <v>322</v>
      </c>
      <c r="C2540" s="2">
        <f>SUM(C2539:C2539)</f>
        <v>0</v>
      </c>
      <c r="D2540" s="2"/>
      <c r="E2540" s="2">
        <f>SUM(E2539:E2539)</f>
        <v>0</v>
      </c>
      <c r="F2540" s="2"/>
      <c r="G2540" s="2">
        <f>SUM(G2539:G2539)</f>
        <v>0</v>
      </c>
      <c r="H2540" s="2"/>
      <c r="I2540" s="2">
        <f>SUM(I2539:I2539)</f>
        <v>0</v>
      </c>
      <c r="J2540" s="2"/>
      <c r="K2540" s="4">
        <f>SUM(K2539:K2539)</f>
        <v>0</v>
      </c>
      <c r="L2540" s="2"/>
      <c r="M2540" s="4">
        <f>SUM(M2539:M2539)</f>
        <v>0</v>
      </c>
      <c r="N2540" s="2"/>
      <c r="O2540" s="4">
        <f>SUM(O2539:O2539)</f>
        <v>0</v>
      </c>
      <c r="P2540" s="2"/>
      <c r="Q2540" s="4">
        <f>SUM(Q2539:Q2539)</f>
        <v>0</v>
      </c>
    </row>
    <row r="2541" spans="1:20" ht="11.85" customHeight="1" x14ac:dyDescent="0.2">
      <c r="D2541" s="2"/>
      <c r="F2541" s="2"/>
      <c r="H2541" s="2"/>
      <c r="J2541" s="2"/>
      <c r="L2541" s="2"/>
      <c r="N2541" s="2"/>
      <c r="P2541" s="2"/>
    </row>
    <row r="2542" spans="1:20" ht="11.85" customHeight="1" x14ac:dyDescent="0.2">
      <c r="A2542" s="3" t="s">
        <v>1174</v>
      </c>
      <c r="C2542" s="2">
        <f>C2536+C2540</f>
        <v>5547</v>
      </c>
      <c r="D2542" s="2"/>
      <c r="E2542" s="2">
        <f>E2536+E2540</f>
        <v>7162.9900000000007</v>
      </c>
      <c r="F2542" s="2"/>
      <c r="G2542" s="2">
        <f>G2536+G2540</f>
        <v>13633.09</v>
      </c>
      <c r="H2542" s="2"/>
      <c r="I2542" s="2">
        <f>I2536+I2540</f>
        <v>5700</v>
      </c>
      <c r="J2542" s="2"/>
      <c r="K2542" s="4">
        <f>K2536+K2540</f>
        <v>5700</v>
      </c>
      <c r="L2542" s="2"/>
      <c r="M2542" s="4">
        <f>M2536+M2540</f>
        <v>0</v>
      </c>
      <c r="N2542" s="2"/>
      <c r="O2542" s="4">
        <f>O2536+O2540</f>
        <v>0</v>
      </c>
      <c r="P2542" s="2"/>
      <c r="Q2542" s="4">
        <f>Q2536+Q2540</f>
        <v>0</v>
      </c>
      <c r="T2542" s="13"/>
    </row>
    <row r="2543" spans="1:20" ht="11.85" customHeight="1" x14ac:dyDescent="0.2"/>
    <row r="2544" spans="1:20" ht="11.85" customHeight="1" x14ac:dyDescent="0.2"/>
    <row r="2545" ht="11.85" customHeight="1" x14ac:dyDescent="0.2"/>
    <row r="2546" ht="11.85" customHeight="1" x14ac:dyDescent="0.2"/>
    <row r="2547" ht="11.85" customHeight="1" x14ac:dyDescent="0.2"/>
    <row r="2548" ht="11.85" customHeight="1" x14ac:dyDescent="0.2"/>
    <row r="2549" ht="11.85" customHeight="1" x14ac:dyDescent="0.2"/>
    <row r="2550" ht="11.85" customHeight="1" x14ac:dyDescent="0.2"/>
    <row r="2551" ht="11.85" customHeight="1" x14ac:dyDescent="0.2"/>
    <row r="2552" ht="11.85" customHeight="1" x14ac:dyDescent="0.2"/>
    <row r="2553" ht="11.85" customHeight="1" x14ac:dyDescent="0.2"/>
    <row r="2554" ht="11.85" customHeight="1" x14ac:dyDescent="0.2"/>
    <row r="2555" ht="11.85" customHeight="1" x14ac:dyDescent="0.2"/>
    <row r="2556" ht="11.85" customHeight="1" x14ac:dyDescent="0.2"/>
    <row r="2557" ht="11.85" customHeight="1" x14ac:dyDescent="0.2"/>
    <row r="2558" ht="11.85" customHeight="1" x14ac:dyDescent="0.2"/>
    <row r="2559" ht="11.85" customHeight="1" x14ac:dyDescent="0.2"/>
    <row r="2560" ht="11.85" customHeight="1" x14ac:dyDescent="0.2"/>
    <row r="2561" ht="11.85" customHeight="1" x14ac:dyDescent="0.2"/>
    <row r="2562" ht="11.85" customHeight="1" x14ac:dyDescent="0.2"/>
    <row r="2563" ht="11.85" customHeight="1" x14ac:dyDescent="0.2"/>
    <row r="2564" ht="11.85" customHeight="1" x14ac:dyDescent="0.2"/>
    <row r="2565" ht="11.85" customHeight="1" x14ac:dyDescent="0.2"/>
    <row r="2566" ht="11.85" customHeight="1" x14ac:dyDescent="0.2"/>
    <row r="2567" ht="11.85" customHeight="1" x14ac:dyDescent="0.2"/>
    <row r="2568" ht="11.85" customHeight="1" x14ac:dyDescent="0.2"/>
    <row r="2569" ht="11.85" customHeight="1" x14ac:dyDescent="0.2"/>
    <row r="2570" ht="11.85" customHeight="1" x14ac:dyDescent="0.2"/>
    <row r="2571" ht="11.85" customHeight="1" x14ac:dyDescent="0.2"/>
    <row r="2572" ht="11.85" customHeight="1" x14ac:dyDescent="0.2"/>
    <row r="2573" ht="11.85" customHeight="1" x14ac:dyDescent="0.2"/>
    <row r="2574" ht="11.85" customHeight="1" x14ac:dyDescent="0.2"/>
    <row r="2575" ht="11.85" customHeight="1" x14ac:dyDescent="0.2"/>
    <row r="2576" ht="11.85" customHeight="1" x14ac:dyDescent="0.2"/>
    <row r="2577" spans="1:17" ht="11.85" customHeight="1" x14ac:dyDescent="0.2"/>
    <row r="2578" spans="1:17" ht="11.85" customHeight="1" x14ac:dyDescent="0.2"/>
    <row r="2579" spans="1:17" ht="11.85" customHeight="1" x14ac:dyDescent="0.2"/>
    <row r="2580" spans="1:17" ht="11.85" customHeight="1" x14ac:dyDescent="0.2"/>
    <row r="2581" spans="1:17" ht="11.85" customHeight="1" x14ac:dyDescent="0.2"/>
    <row r="2582" spans="1:17" ht="11.85" customHeight="1" x14ac:dyDescent="0.2"/>
    <row r="2583" spans="1:17" ht="11.85" customHeight="1" x14ac:dyDescent="0.2"/>
    <row r="2584" spans="1:17" ht="11.85" customHeight="1" x14ac:dyDescent="0.2"/>
    <row r="2585" spans="1:17" ht="11.85" customHeight="1" x14ac:dyDescent="0.2"/>
    <row r="2586" spans="1:17" ht="11.85" customHeight="1" x14ac:dyDescent="0.2">
      <c r="A2586" s="1"/>
      <c r="B2586" s="1"/>
      <c r="E2586" s="2" t="str">
        <f>$E$1</f>
        <v>CITY OF BRADY</v>
      </c>
    </row>
    <row r="2587" spans="1:17" ht="11.85" customHeight="1" x14ac:dyDescent="0.2">
      <c r="E2587" s="2" t="str">
        <f>$E$2</f>
        <v>BUDGET REPORT</v>
      </c>
    </row>
    <row r="2588" spans="1:17" ht="11.85" customHeight="1" x14ac:dyDescent="0.2">
      <c r="E2588" s="2" t="str">
        <f>$E$3</f>
        <v>FISCAL YEAR 2022 - 2023</v>
      </c>
    </row>
    <row r="2589" spans="1:17" ht="11.85" customHeight="1" x14ac:dyDescent="0.2">
      <c r="A2589" s="3" t="s">
        <v>1126</v>
      </c>
    </row>
    <row r="2590" spans="1:17" ht="11.85" customHeight="1" x14ac:dyDescent="0.2">
      <c r="A2590" s="3" t="s">
        <v>1175</v>
      </c>
    </row>
    <row r="2591" spans="1:17" ht="11.85" customHeight="1" x14ac:dyDescent="0.2">
      <c r="I2591" s="49" t="str">
        <f>$I$6</f>
        <v>(----- 2021-2022 ------)</v>
      </c>
      <c r="J2591" s="49"/>
      <c r="K2591" s="49"/>
      <c r="L2591" s="6"/>
      <c r="M2591" s="49" t="str">
        <f>$M$6</f>
        <v>2022-2023</v>
      </c>
      <c r="N2591" s="49"/>
      <c r="O2591" s="49"/>
      <c r="P2591" s="49"/>
      <c r="Q2591" s="49"/>
    </row>
    <row r="2592" spans="1:17" ht="11.85" customHeight="1" x14ac:dyDescent="0.2">
      <c r="C2592" s="7" t="str">
        <f>$C$7</f>
        <v>2018-2019</v>
      </c>
      <c r="D2592" s="6"/>
      <c r="E2592" s="7" t="str">
        <f>$E$7</f>
        <v>2019-2020</v>
      </c>
      <c r="F2592" s="6"/>
      <c r="G2592" s="7" t="str">
        <f>$G$7</f>
        <v>2020-2021</v>
      </c>
      <c r="H2592" s="6"/>
      <c r="I2592" s="7" t="s">
        <v>9</v>
      </c>
      <c r="J2592" s="6"/>
      <c r="K2592" s="8" t="str">
        <f>+$K$7</f>
        <v>PROJECTED</v>
      </c>
      <c r="L2592" s="6"/>
      <c r="M2592" s="8" t="str">
        <f>$M$7</f>
        <v>2022-2023</v>
      </c>
      <c r="N2592" s="6"/>
      <c r="O2592" s="8" t="str">
        <f>$O$7</f>
        <v>2022-2023</v>
      </c>
      <c r="P2592" s="6"/>
      <c r="Q2592" s="8" t="str">
        <f>$Q$7</f>
        <v xml:space="preserve">APPROVED </v>
      </c>
    </row>
    <row r="2593" spans="1:21" ht="11.85" customHeight="1" x14ac:dyDescent="0.2">
      <c r="A2593" s="9" t="s">
        <v>268</v>
      </c>
      <c r="C2593" s="10" t="s">
        <v>12</v>
      </c>
      <c r="D2593" s="6"/>
      <c r="E2593" s="10" t="s">
        <v>12</v>
      </c>
      <c r="F2593" s="6"/>
      <c r="G2593" s="10" t="s">
        <v>12</v>
      </c>
      <c r="H2593" s="6"/>
      <c r="I2593" s="10" t="s">
        <v>13</v>
      </c>
      <c r="J2593" s="6"/>
      <c r="K2593" s="11" t="s">
        <v>13</v>
      </c>
      <c r="L2593" s="6"/>
      <c r="M2593" s="11" t="str">
        <f>$M$8</f>
        <v>BASE</v>
      </c>
      <c r="N2593" s="6"/>
      <c r="O2593" s="11" t="str">
        <f>$O$8</f>
        <v>SUPPLEMENTAL</v>
      </c>
      <c r="P2593" s="6"/>
      <c r="Q2593" s="11" t="str">
        <f>$Q$8</f>
        <v>BUDGET</v>
      </c>
    </row>
    <row r="2594" spans="1:21" ht="11.85" customHeight="1" x14ac:dyDescent="0.2"/>
    <row r="2595" spans="1:21" ht="11.85" customHeight="1" x14ac:dyDescent="0.2">
      <c r="A2595" s="12" t="s">
        <v>269</v>
      </c>
    </row>
    <row r="2596" spans="1:21" ht="11.85" customHeight="1" x14ac:dyDescent="0.2">
      <c r="A2596" s="3" t="s">
        <v>1176</v>
      </c>
      <c r="C2596" s="2">
        <v>257839.91</v>
      </c>
      <c r="D2596" s="2"/>
      <c r="E2596" s="2">
        <v>224704.01</v>
      </c>
      <c r="F2596" s="2"/>
      <c r="G2596" s="2">
        <v>230963.96</v>
      </c>
      <c r="H2596" s="2"/>
      <c r="I2596" s="2">
        <v>260076</v>
      </c>
      <c r="J2596" s="2"/>
      <c r="K2596" s="2">
        <v>219476</v>
      </c>
      <c r="L2596" s="2"/>
      <c r="M2596" s="4">
        <v>267175</v>
      </c>
      <c r="N2596" s="2"/>
      <c r="O2596" s="4">
        <v>38085</v>
      </c>
      <c r="P2596" s="2"/>
      <c r="Q2596" s="4">
        <f t="shared" ref="Q2596:Q2605" si="81">M2596+O2596</f>
        <v>305260</v>
      </c>
      <c r="R2596" s="16"/>
      <c r="T2596" s="13"/>
    </row>
    <row r="2597" spans="1:21" ht="11.85" customHeight="1" x14ac:dyDescent="0.2">
      <c r="A2597" s="3" t="s">
        <v>1177</v>
      </c>
      <c r="C2597" s="2">
        <v>13047.43</v>
      </c>
      <c r="D2597" s="2"/>
      <c r="E2597" s="2">
        <v>9540.6299999999992</v>
      </c>
      <c r="F2597" s="2"/>
      <c r="G2597" s="2">
        <v>7277.36</v>
      </c>
      <c r="H2597" s="2"/>
      <c r="I2597" s="2">
        <v>10000</v>
      </c>
      <c r="J2597" s="2"/>
      <c r="K2597" s="2">
        <v>10000</v>
      </c>
      <c r="L2597" s="2"/>
      <c r="M2597" s="4">
        <v>10000</v>
      </c>
      <c r="N2597" s="2"/>
      <c r="O2597" s="4">
        <v>0</v>
      </c>
      <c r="P2597" s="2"/>
      <c r="Q2597" s="4">
        <f t="shared" si="81"/>
        <v>10000</v>
      </c>
      <c r="T2597" s="13"/>
    </row>
    <row r="2598" spans="1:21" ht="11.85" customHeight="1" x14ac:dyDescent="0.2">
      <c r="A2598" s="3" t="s">
        <v>1178</v>
      </c>
      <c r="C2598" s="2">
        <v>0</v>
      </c>
      <c r="D2598" s="2"/>
      <c r="E2598" s="2">
        <v>0</v>
      </c>
      <c r="F2598" s="2"/>
      <c r="G2598" s="2">
        <v>0</v>
      </c>
      <c r="H2598" s="2"/>
      <c r="I2598" s="2">
        <v>0</v>
      </c>
      <c r="J2598" s="2"/>
      <c r="K2598" s="2">
        <v>0</v>
      </c>
      <c r="L2598" s="2"/>
      <c r="M2598" s="4">
        <v>0</v>
      </c>
      <c r="N2598" s="2"/>
      <c r="O2598" s="4">
        <v>0</v>
      </c>
      <c r="P2598" s="2"/>
      <c r="Q2598" s="4">
        <f t="shared" si="81"/>
        <v>0</v>
      </c>
      <c r="T2598" s="13"/>
    </row>
    <row r="2599" spans="1:21" ht="11.85" customHeight="1" x14ac:dyDescent="0.2">
      <c r="A2599" s="3" t="s">
        <v>1179</v>
      </c>
      <c r="C2599" s="2">
        <v>3640</v>
      </c>
      <c r="D2599" s="2"/>
      <c r="E2599" s="2">
        <v>3640</v>
      </c>
      <c r="F2599" s="2"/>
      <c r="G2599" s="2">
        <v>3710</v>
      </c>
      <c r="H2599" s="2"/>
      <c r="I2599" s="2">
        <v>3640</v>
      </c>
      <c r="J2599" s="2"/>
      <c r="K2599" s="2">
        <v>3640</v>
      </c>
      <c r="L2599" s="2"/>
      <c r="M2599" s="4">
        <v>3640</v>
      </c>
      <c r="N2599" s="2"/>
      <c r="O2599" s="4">
        <v>7280</v>
      </c>
      <c r="P2599" s="2"/>
      <c r="Q2599" s="4">
        <f t="shared" si="81"/>
        <v>10920</v>
      </c>
      <c r="T2599" s="13"/>
    </row>
    <row r="2600" spans="1:21" ht="11.85" customHeight="1" x14ac:dyDescent="0.2">
      <c r="A2600" s="3" t="s">
        <v>1180</v>
      </c>
      <c r="C2600" s="2">
        <v>300</v>
      </c>
      <c r="D2600" s="2"/>
      <c r="E2600" s="2">
        <v>300</v>
      </c>
      <c r="F2600" s="2"/>
      <c r="G2600" s="2">
        <v>300</v>
      </c>
      <c r="H2600" s="2"/>
      <c r="I2600" s="2">
        <v>300</v>
      </c>
      <c r="J2600" s="2"/>
      <c r="K2600" s="2">
        <v>300</v>
      </c>
      <c r="L2600" s="2"/>
      <c r="M2600" s="4">
        <v>300</v>
      </c>
      <c r="N2600" s="2"/>
      <c r="O2600" s="4">
        <v>0</v>
      </c>
      <c r="P2600" s="2"/>
      <c r="Q2600" s="4">
        <f t="shared" si="81"/>
        <v>300</v>
      </c>
      <c r="T2600" s="13"/>
    </row>
    <row r="2601" spans="1:21" ht="11.85" customHeight="1" x14ac:dyDescent="0.2">
      <c r="A2601" s="3" t="s">
        <v>1181</v>
      </c>
      <c r="C2601" s="2">
        <v>43085.760000000002</v>
      </c>
      <c r="D2601" s="2"/>
      <c r="E2601" s="2">
        <v>36627.65</v>
      </c>
      <c r="F2601" s="2"/>
      <c r="G2601" s="2">
        <v>38904.720000000001</v>
      </c>
      <c r="H2601" s="2"/>
      <c r="I2601" s="2">
        <v>47328</v>
      </c>
      <c r="J2601" s="2"/>
      <c r="K2601" s="2">
        <v>37328</v>
      </c>
      <c r="L2601" s="2"/>
      <c r="M2601" s="4">
        <v>49440</v>
      </c>
      <c r="N2601" s="2"/>
      <c r="O2601" s="4">
        <v>12960</v>
      </c>
      <c r="P2601" s="2"/>
      <c r="Q2601" s="4">
        <f t="shared" si="81"/>
        <v>62400</v>
      </c>
      <c r="T2601" s="13"/>
    </row>
    <row r="2602" spans="1:21" ht="11.85" customHeight="1" x14ac:dyDescent="0.2">
      <c r="A2602" s="3" t="s">
        <v>1182</v>
      </c>
      <c r="C2602" s="2">
        <v>29078.95</v>
      </c>
      <c r="D2602" s="2"/>
      <c r="E2602" s="2">
        <v>24353.24</v>
      </c>
      <c r="F2602" s="2"/>
      <c r="G2602" s="2">
        <v>24124.07</v>
      </c>
      <c r="H2602" s="2"/>
      <c r="I2602" s="2">
        <v>25988</v>
      </c>
      <c r="J2602" s="2"/>
      <c r="K2602" s="2">
        <v>25988</v>
      </c>
      <c r="L2602" s="2"/>
      <c r="M2602" s="4">
        <v>26914</v>
      </c>
      <c r="N2602" s="2"/>
      <c r="O2602" s="4">
        <v>3700</v>
      </c>
      <c r="P2602" s="2"/>
      <c r="Q2602" s="4">
        <f t="shared" si="81"/>
        <v>30614</v>
      </c>
      <c r="T2602" s="13"/>
    </row>
    <row r="2603" spans="1:21" ht="11.85" customHeight="1" x14ac:dyDescent="0.2">
      <c r="A2603" s="3" t="s">
        <v>1183</v>
      </c>
      <c r="C2603" s="2">
        <v>3409.03</v>
      </c>
      <c r="D2603" s="2"/>
      <c r="E2603" s="2">
        <v>3640.38</v>
      </c>
      <c r="F2603" s="2"/>
      <c r="G2603" s="2">
        <v>3787.49</v>
      </c>
      <c r="H2603" s="2"/>
      <c r="I2603" s="2">
        <v>3932</v>
      </c>
      <c r="J2603" s="2"/>
      <c r="K2603" s="2">
        <v>3932</v>
      </c>
      <c r="L2603" s="2"/>
      <c r="M2603" s="4">
        <v>4551</v>
      </c>
      <c r="N2603" s="2"/>
      <c r="O2603" s="4">
        <v>1000</v>
      </c>
      <c r="P2603" s="2"/>
      <c r="Q2603" s="4">
        <f t="shared" si="81"/>
        <v>5551</v>
      </c>
      <c r="T2603" s="13"/>
    </row>
    <row r="2604" spans="1:21" ht="11.85" customHeight="1" x14ac:dyDescent="0.2">
      <c r="A2604" s="3" t="s">
        <v>1184</v>
      </c>
      <c r="C2604" s="2">
        <v>36</v>
      </c>
      <c r="D2604" s="2"/>
      <c r="E2604" s="2">
        <v>756.86</v>
      </c>
      <c r="F2604" s="2"/>
      <c r="G2604" s="2">
        <v>1101.43</v>
      </c>
      <c r="H2604" s="2"/>
      <c r="I2604" s="2">
        <v>576</v>
      </c>
      <c r="J2604" s="2"/>
      <c r="K2604" s="2">
        <v>576</v>
      </c>
      <c r="L2604" s="2"/>
      <c r="M2604" s="4">
        <v>468</v>
      </c>
      <c r="N2604" s="2"/>
      <c r="O2604" s="4">
        <v>120</v>
      </c>
      <c r="P2604" s="2"/>
      <c r="Q2604" s="4">
        <f t="shared" si="81"/>
        <v>588</v>
      </c>
      <c r="T2604" s="13"/>
    </row>
    <row r="2605" spans="1:21" ht="11.85" customHeight="1" x14ac:dyDescent="0.2">
      <c r="A2605" s="3" t="s">
        <v>1185</v>
      </c>
      <c r="C2605" s="14">
        <v>20490.78</v>
      </c>
      <c r="D2605" s="2"/>
      <c r="E2605" s="14">
        <v>17922.150000000001</v>
      </c>
      <c r="F2605" s="2"/>
      <c r="G2605" s="14">
        <v>17905.669999999998</v>
      </c>
      <c r="H2605" s="2"/>
      <c r="I2605" s="14">
        <v>21066</v>
      </c>
      <c r="J2605" s="2"/>
      <c r="K2605" s="14">
        <v>21066</v>
      </c>
      <c r="L2605" s="2"/>
      <c r="M2605" s="15">
        <v>21620</v>
      </c>
      <c r="N2605" s="2"/>
      <c r="O2605" s="15">
        <v>2975</v>
      </c>
      <c r="P2605" s="2"/>
      <c r="Q2605" s="15">
        <f t="shared" si="81"/>
        <v>24595</v>
      </c>
      <c r="T2605" s="13"/>
    </row>
    <row r="2606" spans="1:21" ht="11.85" customHeight="1" x14ac:dyDescent="0.2">
      <c r="A2606" s="3" t="s">
        <v>280</v>
      </c>
      <c r="C2606" s="2">
        <f>SUM(C2596:C2605)</f>
        <v>370927.8600000001</v>
      </c>
      <c r="D2606" s="2"/>
      <c r="E2606" s="2">
        <f>SUM(E2596:E2605)</f>
        <v>321484.92000000004</v>
      </c>
      <c r="F2606" s="2"/>
      <c r="G2606" s="2">
        <f>SUM(G2596:G2605)</f>
        <v>328074.69999999995</v>
      </c>
      <c r="H2606" s="2"/>
      <c r="I2606" s="2">
        <f>SUM(I2596:I2605)</f>
        <v>372906</v>
      </c>
      <c r="J2606" s="2"/>
      <c r="K2606" s="4">
        <f>SUM(K2596:K2605)</f>
        <v>322306</v>
      </c>
      <c r="L2606" s="2"/>
      <c r="M2606" s="4">
        <f>SUM(M2596:M2605)</f>
        <v>384108</v>
      </c>
      <c r="N2606" s="2"/>
      <c r="O2606" s="4">
        <f>SUM(O2596:O2605)</f>
        <v>66120</v>
      </c>
      <c r="P2606" s="2"/>
      <c r="Q2606" s="4">
        <f>SUM(Q2596:Q2605)</f>
        <v>450228</v>
      </c>
      <c r="R2606" s="2"/>
      <c r="U2606" s="2"/>
    </row>
    <row r="2607" spans="1:21" ht="11.85" customHeight="1" x14ac:dyDescent="0.2">
      <c r="D2607" s="2"/>
      <c r="F2607" s="2"/>
      <c r="H2607" s="2"/>
      <c r="J2607" s="2"/>
      <c r="L2607" s="2"/>
      <c r="N2607" s="2"/>
      <c r="P2607" s="2"/>
    </row>
    <row r="2608" spans="1:21" ht="11.85" customHeight="1" x14ac:dyDescent="0.2">
      <c r="A2608" s="12" t="s">
        <v>281</v>
      </c>
      <c r="D2608" s="2"/>
      <c r="F2608" s="2"/>
      <c r="H2608" s="2"/>
      <c r="J2608" s="2"/>
      <c r="L2608" s="2"/>
      <c r="N2608" s="2"/>
      <c r="P2608" s="2"/>
    </row>
    <row r="2609" spans="1:20" ht="11.85" customHeight="1" x14ac:dyDescent="0.2">
      <c r="A2609" s="3" t="s">
        <v>1186</v>
      </c>
      <c r="C2609" s="2">
        <v>4218</v>
      </c>
      <c r="D2609" s="2"/>
      <c r="E2609" s="2">
        <v>1918</v>
      </c>
      <c r="F2609" s="2"/>
      <c r="G2609" s="2">
        <v>300</v>
      </c>
      <c r="H2609" s="2"/>
      <c r="I2609" s="2">
        <v>2100</v>
      </c>
      <c r="J2609" s="2"/>
      <c r="K2609" s="2">
        <v>2100</v>
      </c>
      <c r="L2609" s="2"/>
      <c r="M2609" s="4">
        <v>2100</v>
      </c>
      <c r="N2609" s="2"/>
      <c r="O2609" s="4">
        <v>0</v>
      </c>
      <c r="P2609" s="2"/>
      <c r="Q2609" s="4">
        <f t="shared" ref="Q2609:Q2624" si="82">M2609+O2609</f>
        <v>2100</v>
      </c>
      <c r="T2609" s="13"/>
    </row>
    <row r="2610" spans="1:20" ht="11.85" customHeight="1" x14ac:dyDescent="0.2">
      <c r="A2610" s="3" t="s">
        <v>1187</v>
      </c>
      <c r="C2610" s="2">
        <v>842.01</v>
      </c>
      <c r="D2610" s="2"/>
      <c r="E2610" s="2">
        <v>473.72</v>
      </c>
      <c r="F2610" s="2"/>
      <c r="G2610" s="2">
        <v>485.21</v>
      </c>
      <c r="H2610" s="2"/>
      <c r="I2610" s="2">
        <v>1000</v>
      </c>
      <c r="J2610" s="2"/>
      <c r="K2610" s="2">
        <v>1000</v>
      </c>
      <c r="L2610" s="2"/>
      <c r="M2610" s="4">
        <v>1000</v>
      </c>
      <c r="N2610" s="2"/>
      <c r="O2610" s="4">
        <v>0</v>
      </c>
      <c r="P2610" s="2"/>
      <c r="Q2610" s="4">
        <f t="shared" si="82"/>
        <v>1000</v>
      </c>
      <c r="T2610" s="13"/>
    </row>
    <row r="2611" spans="1:20" ht="11.85" customHeight="1" x14ac:dyDescent="0.2">
      <c r="A2611" s="3" t="s">
        <v>1188</v>
      </c>
      <c r="C2611" s="2">
        <v>65181.59</v>
      </c>
      <c r="D2611" s="2"/>
      <c r="E2611" s="2">
        <v>66947.73</v>
      </c>
      <c r="F2611" s="2"/>
      <c r="G2611" s="2">
        <v>12814.24</v>
      </c>
      <c r="H2611" s="2"/>
      <c r="I2611" s="2">
        <v>20000</v>
      </c>
      <c r="J2611" s="2"/>
      <c r="K2611" s="2">
        <v>20000</v>
      </c>
      <c r="L2611" s="2"/>
      <c r="M2611" s="4">
        <v>20000</v>
      </c>
      <c r="N2611" s="2"/>
      <c r="O2611" s="4">
        <v>0</v>
      </c>
      <c r="P2611" s="2"/>
      <c r="Q2611" s="4">
        <f t="shared" si="82"/>
        <v>20000</v>
      </c>
      <c r="T2611" s="13"/>
    </row>
    <row r="2612" spans="1:20" ht="11.85" customHeight="1" x14ac:dyDescent="0.2">
      <c r="A2612" s="3" t="s">
        <v>1189</v>
      </c>
      <c r="C2612" s="2">
        <v>41916.550000000003</v>
      </c>
      <c r="D2612" s="2"/>
      <c r="E2612" s="2">
        <v>9644.82</v>
      </c>
      <c r="F2612" s="2"/>
      <c r="G2612" s="2">
        <v>2917.22</v>
      </c>
      <c r="H2612" s="2"/>
      <c r="I2612" s="2">
        <v>3000</v>
      </c>
      <c r="J2612" s="2"/>
      <c r="K2612" s="2">
        <v>3000</v>
      </c>
      <c r="L2612" s="2"/>
      <c r="M2612" s="4">
        <v>3000</v>
      </c>
      <c r="N2612" s="2"/>
      <c r="O2612" s="4">
        <v>0</v>
      </c>
      <c r="P2612" s="2"/>
      <c r="Q2612" s="4">
        <f t="shared" si="82"/>
        <v>3000</v>
      </c>
      <c r="T2612" s="13"/>
    </row>
    <row r="2613" spans="1:20" ht="11.85" customHeight="1" x14ac:dyDescent="0.2">
      <c r="A2613" s="3" t="s">
        <v>1190</v>
      </c>
      <c r="C2613" s="2">
        <v>9892.1200000000008</v>
      </c>
      <c r="D2613" s="2"/>
      <c r="E2613" s="2">
        <v>10560.42</v>
      </c>
      <c r="F2613" s="2"/>
      <c r="G2613" s="2">
        <v>11631.97</v>
      </c>
      <c r="H2613" s="2"/>
      <c r="I2613" s="2">
        <v>12650</v>
      </c>
      <c r="J2613" s="2"/>
      <c r="K2613" s="2">
        <v>12650</v>
      </c>
      <c r="L2613" s="2"/>
      <c r="M2613" s="4">
        <v>14550</v>
      </c>
      <c r="N2613" s="2"/>
      <c r="O2613" s="4">
        <v>0</v>
      </c>
      <c r="P2613" s="2"/>
      <c r="Q2613" s="4">
        <f t="shared" si="82"/>
        <v>14550</v>
      </c>
      <c r="R2613" s="28"/>
      <c r="T2613" s="13"/>
    </row>
    <row r="2614" spans="1:20" ht="11.85" customHeight="1" x14ac:dyDescent="0.2">
      <c r="A2614" s="3" t="s">
        <v>1191</v>
      </c>
      <c r="C2614" s="2">
        <v>0</v>
      </c>
      <c r="D2614" s="2"/>
      <c r="E2614" s="2">
        <v>0</v>
      </c>
      <c r="F2614" s="2"/>
      <c r="G2614" s="2">
        <v>15054.56</v>
      </c>
      <c r="H2614" s="2"/>
      <c r="I2614" s="2">
        <v>0</v>
      </c>
      <c r="J2614" s="2"/>
      <c r="K2614" s="2">
        <v>0</v>
      </c>
      <c r="L2614" s="2"/>
      <c r="M2614" s="4">
        <v>0</v>
      </c>
      <c r="N2614" s="2"/>
      <c r="O2614" s="4">
        <v>0</v>
      </c>
      <c r="P2614" s="2"/>
      <c r="Q2614" s="4">
        <f t="shared" si="82"/>
        <v>0</v>
      </c>
      <c r="R2614" s="28"/>
      <c r="T2614" s="13"/>
    </row>
    <row r="2615" spans="1:20" ht="11.85" customHeight="1" x14ac:dyDescent="0.2">
      <c r="A2615" s="3" t="s">
        <v>1192</v>
      </c>
      <c r="C2615" s="2">
        <v>0</v>
      </c>
      <c r="D2615" s="2"/>
      <c r="E2615" s="2">
        <v>0</v>
      </c>
      <c r="F2615" s="2"/>
      <c r="G2615" s="2">
        <v>0</v>
      </c>
      <c r="H2615" s="2"/>
      <c r="I2615" s="2">
        <v>0</v>
      </c>
      <c r="J2615" s="2"/>
      <c r="K2615" s="2">
        <v>0</v>
      </c>
      <c r="L2615" s="2"/>
      <c r="M2615" s="4">
        <v>0</v>
      </c>
      <c r="N2615" s="2"/>
      <c r="O2615" s="4">
        <v>0</v>
      </c>
      <c r="P2615" s="2"/>
      <c r="Q2615" s="4">
        <f t="shared" si="82"/>
        <v>0</v>
      </c>
      <c r="T2615" s="13"/>
    </row>
    <row r="2616" spans="1:20" ht="11.85" customHeight="1" x14ac:dyDescent="0.2">
      <c r="A2616" s="3" t="s">
        <v>1193</v>
      </c>
      <c r="C2616" s="2">
        <v>0</v>
      </c>
      <c r="D2616" s="2"/>
      <c r="E2616" s="2">
        <v>0</v>
      </c>
      <c r="F2616" s="2"/>
      <c r="G2616" s="2">
        <v>0</v>
      </c>
      <c r="H2616" s="2"/>
      <c r="I2616" s="2">
        <v>0</v>
      </c>
      <c r="J2616" s="2"/>
      <c r="K2616" s="2">
        <v>0</v>
      </c>
      <c r="L2616" s="2"/>
      <c r="M2616" s="4">
        <v>0</v>
      </c>
      <c r="N2616" s="2"/>
      <c r="O2616" s="4">
        <v>0</v>
      </c>
      <c r="P2616" s="2"/>
      <c r="Q2616" s="4">
        <f t="shared" si="82"/>
        <v>0</v>
      </c>
      <c r="T2616" s="13"/>
    </row>
    <row r="2617" spans="1:20" ht="11.85" customHeight="1" x14ac:dyDescent="0.2">
      <c r="A2617" s="3" t="s">
        <v>1194</v>
      </c>
      <c r="C2617" s="2">
        <v>24782</v>
      </c>
      <c r="D2617" s="2"/>
      <c r="E2617" s="2">
        <v>26852</v>
      </c>
      <c r="F2617" s="2"/>
      <c r="G2617" s="2">
        <v>39062</v>
      </c>
      <c r="H2617" s="2"/>
      <c r="I2617" s="2">
        <v>50000</v>
      </c>
      <c r="J2617" s="2"/>
      <c r="K2617" s="2">
        <v>45000</v>
      </c>
      <c r="L2617" s="2"/>
      <c r="M2617" s="4">
        <v>50000</v>
      </c>
      <c r="N2617" s="2"/>
      <c r="O2617" s="4">
        <v>0</v>
      </c>
      <c r="P2617" s="2"/>
      <c r="Q2617" s="4">
        <f t="shared" si="82"/>
        <v>50000</v>
      </c>
      <c r="T2617" s="13"/>
    </row>
    <row r="2618" spans="1:20" ht="11.85" customHeight="1" x14ac:dyDescent="0.2">
      <c r="A2618" s="3" t="s">
        <v>1195</v>
      </c>
      <c r="C2618" s="2">
        <v>0</v>
      </c>
      <c r="D2618" s="2"/>
      <c r="E2618" s="2">
        <v>0</v>
      </c>
      <c r="F2618" s="2"/>
      <c r="G2618" s="2">
        <v>0</v>
      </c>
      <c r="H2618" s="2"/>
      <c r="I2618" s="2">
        <v>0</v>
      </c>
      <c r="J2618" s="2"/>
      <c r="K2618" s="2">
        <v>0</v>
      </c>
      <c r="L2618" s="2"/>
      <c r="M2618" s="4">
        <v>0</v>
      </c>
      <c r="N2618" s="2"/>
      <c r="O2618" s="4">
        <v>0</v>
      </c>
      <c r="P2618" s="2"/>
      <c r="Q2618" s="4">
        <f t="shared" si="82"/>
        <v>0</v>
      </c>
      <c r="T2618" s="13"/>
    </row>
    <row r="2619" spans="1:20" ht="11.85" customHeight="1" x14ac:dyDescent="0.2">
      <c r="A2619" s="3" t="s">
        <v>1196</v>
      </c>
      <c r="C2619" s="2">
        <v>0</v>
      </c>
      <c r="D2619" s="2"/>
      <c r="E2619" s="2">
        <v>72</v>
      </c>
      <c r="F2619" s="2"/>
      <c r="G2619" s="2">
        <v>234.6</v>
      </c>
      <c r="H2619" s="2"/>
      <c r="I2619" s="2">
        <v>700</v>
      </c>
      <c r="J2619" s="2"/>
      <c r="K2619" s="2">
        <v>700</v>
      </c>
      <c r="L2619" s="2"/>
      <c r="M2619" s="4">
        <v>500</v>
      </c>
      <c r="N2619" s="2"/>
      <c r="O2619" s="4">
        <v>0</v>
      </c>
      <c r="P2619" s="2"/>
      <c r="Q2619" s="4">
        <f t="shared" si="82"/>
        <v>500</v>
      </c>
      <c r="T2619" s="13"/>
    </row>
    <row r="2620" spans="1:20" ht="11.85" customHeight="1" x14ac:dyDescent="0.2">
      <c r="A2620" s="3" t="s">
        <v>1197</v>
      </c>
      <c r="C2620" s="2">
        <v>270</v>
      </c>
      <c r="D2620" s="2"/>
      <c r="E2620" s="2">
        <v>976.28</v>
      </c>
      <c r="F2620" s="2"/>
      <c r="G2620" s="2">
        <v>1554.86</v>
      </c>
      <c r="H2620" s="2"/>
      <c r="I2620" s="2">
        <v>0</v>
      </c>
      <c r="J2620" s="2"/>
      <c r="K2620" s="2">
        <v>575</v>
      </c>
      <c r="L2620" s="2"/>
      <c r="M2620" s="4">
        <v>0</v>
      </c>
      <c r="N2620" s="2"/>
      <c r="O2620" s="4">
        <v>0</v>
      </c>
      <c r="P2620" s="2"/>
      <c r="Q2620" s="4">
        <f t="shared" si="82"/>
        <v>0</v>
      </c>
      <c r="T2620" s="13"/>
    </row>
    <row r="2621" spans="1:20" ht="11.85" customHeight="1" x14ac:dyDescent="0.2">
      <c r="A2621" s="3" t="s">
        <v>1198</v>
      </c>
      <c r="C2621" s="2">
        <v>3615092.53</v>
      </c>
      <c r="D2621" s="2"/>
      <c r="E2621" s="2">
        <v>3037083.28</v>
      </c>
      <c r="F2621" s="2"/>
      <c r="G2621" s="2">
        <v>3382139.6</v>
      </c>
      <c r="H2621" s="2"/>
      <c r="I2621" s="2">
        <v>3300000</v>
      </c>
      <c r="J2621" s="2"/>
      <c r="K2621" s="2">
        <v>3300000</v>
      </c>
      <c r="L2621" s="2"/>
      <c r="M2621" s="4">
        <v>3300000</v>
      </c>
      <c r="N2621" s="2"/>
      <c r="O2621" s="4">
        <v>0</v>
      </c>
      <c r="P2621" s="2"/>
      <c r="Q2621" s="4">
        <f t="shared" si="82"/>
        <v>3300000</v>
      </c>
      <c r="T2621" s="13"/>
    </row>
    <row r="2622" spans="1:20" ht="11.85" customHeight="1" x14ac:dyDescent="0.2">
      <c r="A2622" s="3" t="s">
        <v>1199</v>
      </c>
      <c r="C2622" s="2">
        <v>734540.16</v>
      </c>
      <c r="D2622" s="2"/>
      <c r="E2622" s="2">
        <v>681996</v>
      </c>
      <c r="F2622" s="2"/>
      <c r="G2622" s="2">
        <v>390000</v>
      </c>
      <c r="H2622" s="2"/>
      <c r="I2622" s="2">
        <v>400000</v>
      </c>
      <c r="J2622" s="2"/>
      <c r="K2622" s="2">
        <v>400000</v>
      </c>
      <c r="L2622" s="2"/>
      <c r="M2622" s="4">
        <v>400000</v>
      </c>
      <c r="N2622" s="2"/>
      <c r="O2622" s="4">
        <v>0</v>
      </c>
      <c r="P2622" s="2"/>
      <c r="Q2622" s="4">
        <f t="shared" si="82"/>
        <v>400000</v>
      </c>
      <c r="T2622" s="13"/>
    </row>
    <row r="2623" spans="1:20" ht="11.85" customHeight="1" x14ac:dyDescent="0.2">
      <c r="A2623" s="3" t="s">
        <v>1200</v>
      </c>
      <c r="C2623" s="2">
        <v>265500</v>
      </c>
      <c r="D2623" s="2"/>
      <c r="E2623" s="2">
        <v>250500</v>
      </c>
      <c r="F2623" s="2"/>
      <c r="G2623" s="2">
        <v>245004</v>
      </c>
      <c r="H2623" s="2"/>
      <c r="I2623" s="2">
        <v>219000</v>
      </c>
      <c r="J2623" s="2"/>
      <c r="K2623" s="2">
        <v>219000</v>
      </c>
      <c r="L2623" s="2"/>
      <c r="M2623" s="4">
        <v>200000</v>
      </c>
      <c r="N2623" s="2"/>
      <c r="O2623" s="4">
        <v>0</v>
      </c>
      <c r="P2623" s="2"/>
      <c r="Q2623" s="4">
        <f t="shared" si="82"/>
        <v>200000</v>
      </c>
      <c r="T2623" s="13"/>
    </row>
    <row r="2624" spans="1:20" ht="11.85" customHeight="1" x14ac:dyDescent="0.2">
      <c r="A2624" s="3" t="s">
        <v>1201</v>
      </c>
      <c r="C2624" s="14">
        <v>0</v>
      </c>
      <c r="D2624" s="2"/>
      <c r="E2624" s="14">
        <v>0</v>
      </c>
      <c r="F2624" s="2"/>
      <c r="G2624" s="14">
        <v>0</v>
      </c>
      <c r="H2624" s="2"/>
      <c r="I2624" s="14">
        <v>0</v>
      </c>
      <c r="J2624" s="2"/>
      <c r="K2624" s="14">
        <v>0</v>
      </c>
      <c r="L2624" s="2"/>
      <c r="M2624" s="15">
        <v>0</v>
      </c>
      <c r="N2624" s="2"/>
      <c r="O2624" s="15">
        <v>0</v>
      </c>
      <c r="P2624" s="2"/>
      <c r="Q2624" s="15">
        <f t="shared" si="82"/>
        <v>0</v>
      </c>
      <c r="T2624" s="13"/>
    </row>
    <row r="2625" spans="1:20" ht="11.85" customHeight="1" x14ac:dyDescent="0.2">
      <c r="A2625" s="3" t="s">
        <v>299</v>
      </c>
      <c r="C2625" s="2">
        <f>SUM(C2609:C2624)</f>
        <v>4762234.96</v>
      </c>
      <c r="D2625" s="2"/>
      <c r="E2625" s="2">
        <f>SUM(E2609:E2624)</f>
        <v>4087024.25</v>
      </c>
      <c r="F2625" s="2"/>
      <c r="G2625" s="2">
        <f>SUM(G2609:G2624)</f>
        <v>4101198.2600000002</v>
      </c>
      <c r="H2625" s="2"/>
      <c r="I2625" s="2">
        <f>SUM(I2609:I2624)</f>
        <v>4008450</v>
      </c>
      <c r="J2625" s="2"/>
      <c r="K2625" s="4">
        <f>SUM(K2609:K2624)</f>
        <v>4004025</v>
      </c>
      <c r="L2625" s="2"/>
      <c r="M2625" s="4">
        <f>SUM(M2609:M2624)</f>
        <v>3991150</v>
      </c>
      <c r="N2625" s="2"/>
      <c r="O2625" s="4">
        <f>SUM(O2609:O2624)</f>
        <v>0</v>
      </c>
      <c r="P2625" s="2"/>
      <c r="Q2625" s="4">
        <f>SUM(Q2609:Q2624)</f>
        <v>3991150</v>
      </c>
      <c r="R2625" s="2"/>
    </row>
    <row r="2626" spans="1:20" ht="11.85" customHeight="1" x14ac:dyDescent="0.2">
      <c r="D2626" s="2"/>
      <c r="F2626" s="2"/>
      <c r="H2626" s="2"/>
      <c r="J2626" s="2"/>
      <c r="L2626" s="2"/>
      <c r="N2626" s="2"/>
      <c r="P2626" s="2"/>
    </row>
    <row r="2627" spans="1:20" ht="11.85" customHeight="1" x14ac:dyDescent="0.2">
      <c r="A2627" s="12" t="s">
        <v>300</v>
      </c>
      <c r="D2627" s="2"/>
      <c r="F2627" s="2"/>
      <c r="H2627" s="2"/>
      <c r="J2627" s="2"/>
      <c r="L2627" s="2"/>
      <c r="N2627" s="2"/>
      <c r="P2627" s="2"/>
    </row>
    <row r="2628" spans="1:20" ht="11.85" customHeight="1" x14ac:dyDescent="0.2">
      <c r="A2628" s="3" t="s">
        <v>1202</v>
      </c>
      <c r="C2628" s="2">
        <v>297.94</v>
      </c>
      <c r="D2628" s="2"/>
      <c r="E2628" s="2">
        <v>2466.04</v>
      </c>
      <c r="F2628" s="2"/>
      <c r="G2628" s="2">
        <v>4433.03</v>
      </c>
      <c r="H2628" s="2"/>
      <c r="I2628" s="2">
        <v>600</v>
      </c>
      <c r="J2628" s="2"/>
      <c r="K2628" s="2">
        <v>600</v>
      </c>
      <c r="L2628" s="2"/>
      <c r="M2628" s="4">
        <v>600</v>
      </c>
      <c r="N2628" s="2"/>
      <c r="O2628" s="4">
        <v>0</v>
      </c>
      <c r="P2628" s="2"/>
      <c r="Q2628" s="4">
        <f t="shared" ref="Q2628:Q2648" si="83">M2628+O2628</f>
        <v>600</v>
      </c>
      <c r="T2628" s="13"/>
    </row>
    <row r="2629" spans="1:20" ht="11.85" customHeight="1" x14ac:dyDescent="0.2">
      <c r="A2629" s="3" t="s">
        <v>1203</v>
      </c>
      <c r="C2629" s="2">
        <v>8700.49</v>
      </c>
      <c r="D2629" s="2"/>
      <c r="E2629" s="2">
        <v>9468.84</v>
      </c>
      <c r="F2629" s="2"/>
      <c r="G2629" s="2">
        <v>8262</v>
      </c>
      <c r="H2629" s="2"/>
      <c r="I2629" s="2">
        <v>10300</v>
      </c>
      <c r="J2629" s="2"/>
      <c r="K2629" s="2">
        <v>10300</v>
      </c>
      <c r="L2629" s="2"/>
      <c r="M2629" s="4">
        <v>13000</v>
      </c>
      <c r="N2629" s="2"/>
      <c r="O2629" s="4">
        <v>0</v>
      </c>
      <c r="P2629" s="2"/>
      <c r="Q2629" s="4">
        <f t="shared" si="83"/>
        <v>13000</v>
      </c>
      <c r="T2629" s="13"/>
    </row>
    <row r="2630" spans="1:20" ht="11.85" customHeight="1" x14ac:dyDescent="0.2">
      <c r="A2630" s="3" t="s">
        <v>1204</v>
      </c>
      <c r="C2630" s="2">
        <v>12148.04</v>
      </c>
      <c r="D2630" s="2"/>
      <c r="E2630" s="2">
        <v>10463.15</v>
      </c>
      <c r="F2630" s="2"/>
      <c r="G2630" s="2">
        <v>9043.7800000000007</v>
      </c>
      <c r="H2630" s="2"/>
      <c r="I2630" s="2">
        <v>13000</v>
      </c>
      <c r="J2630" s="2"/>
      <c r="K2630" s="2">
        <v>13000</v>
      </c>
      <c r="L2630" s="2"/>
      <c r="M2630" s="4">
        <v>13000</v>
      </c>
      <c r="N2630" s="2"/>
      <c r="O2630" s="4">
        <v>0</v>
      </c>
      <c r="P2630" s="2"/>
      <c r="Q2630" s="4">
        <f t="shared" si="83"/>
        <v>13000</v>
      </c>
      <c r="T2630" s="13"/>
    </row>
    <row r="2631" spans="1:20" ht="11.85" customHeight="1" x14ac:dyDescent="0.2">
      <c r="A2631" s="3" t="s">
        <v>1205</v>
      </c>
      <c r="C2631" s="2">
        <v>37523.47</v>
      </c>
      <c r="D2631" s="2"/>
      <c r="E2631" s="2">
        <v>61321.9</v>
      </c>
      <c r="F2631" s="2"/>
      <c r="G2631" s="2">
        <v>22838.25</v>
      </c>
      <c r="H2631" s="2"/>
      <c r="I2631" s="2">
        <v>50000</v>
      </c>
      <c r="J2631" s="2"/>
      <c r="K2631" s="2">
        <v>35000</v>
      </c>
      <c r="L2631" s="2"/>
      <c r="M2631" s="4">
        <v>50000</v>
      </c>
      <c r="N2631" s="2"/>
      <c r="O2631" s="4">
        <v>0</v>
      </c>
      <c r="P2631" s="2"/>
      <c r="Q2631" s="4">
        <f t="shared" si="83"/>
        <v>50000</v>
      </c>
      <c r="T2631" s="13"/>
    </row>
    <row r="2632" spans="1:20" ht="11.85" customHeight="1" x14ac:dyDescent="0.2">
      <c r="A2632" s="3" t="s">
        <v>1206</v>
      </c>
      <c r="C2632" s="2">
        <v>4443.2299999999996</v>
      </c>
      <c r="D2632" s="2"/>
      <c r="E2632" s="2">
        <v>3740.25</v>
      </c>
      <c r="F2632" s="2"/>
      <c r="G2632" s="2">
        <v>4549.63</v>
      </c>
      <c r="H2632" s="2"/>
      <c r="I2632" s="2">
        <v>5000</v>
      </c>
      <c r="J2632" s="2"/>
      <c r="K2632" s="2">
        <v>60000</v>
      </c>
      <c r="L2632" s="2"/>
      <c r="M2632" s="4">
        <v>50000</v>
      </c>
      <c r="N2632" s="2"/>
      <c r="O2632" s="4">
        <v>0</v>
      </c>
      <c r="P2632" s="2"/>
      <c r="Q2632" s="4">
        <f t="shared" si="83"/>
        <v>50000</v>
      </c>
      <c r="T2632" s="13"/>
    </row>
    <row r="2633" spans="1:20" ht="11.85" customHeight="1" x14ac:dyDescent="0.2">
      <c r="A2633" s="3" t="s">
        <v>1207</v>
      </c>
      <c r="C2633" s="2">
        <v>9540.16</v>
      </c>
      <c r="D2633" s="2"/>
      <c r="E2633" s="2">
        <v>5886.93</v>
      </c>
      <c r="F2633" s="2"/>
      <c r="G2633" s="2">
        <v>8330.74</v>
      </c>
      <c r="H2633" s="2"/>
      <c r="I2633" s="2">
        <v>9000</v>
      </c>
      <c r="J2633" s="2"/>
      <c r="K2633" s="2">
        <v>9000</v>
      </c>
      <c r="L2633" s="2"/>
      <c r="M2633" s="4">
        <v>9000</v>
      </c>
      <c r="N2633" s="2"/>
      <c r="O2633" s="4">
        <v>0</v>
      </c>
      <c r="P2633" s="2"/>
      <c r="Q2633" s="4">
        <f t="shared" si="83"/>
        <v>9000</v>
      </c>
      <c r="T2633" s="13"/>
    </row>
    <row r="2634" spans="1:20" ht="11.85" customHeight="1" x14ac:dyDescent="0.2">
      <c r="A2634" s="3" t="s">
        <v>1208</v>
      </c>
      <c r="C2634" s="2">
        <v>2322.4</v>
      </c>
      <c r="D2634" s="2"/>
      <c r="E2634" s="2">
        <v>2000.77</v>
      </c>
      <c r="F2634" s="2"/>
      <c r="G2634" s="2">
        <v>1097.29</v>
      </c>
      <c r="H2634" s="2"/>
      <c r="I2634" s="2">
        <v>3000</v>
      </c>
      <c r="J2634" s="2"/>
      <c r="K2634" s="2">
        <v>3000</v>
      </c>
      <c r="L2634" s="2"/>
      <c r="M2634" s="4">
        <v>3000</v>
      </c>
      <c r="N2634" s="2"/>
      <c r="O2634" s="4">
        <v>0</v>
      </c>
      <c r="P2634" s="2"/>
      <c r="Q2634" s="4">
        <f t="shared" si="83"/>
        <v>3000</v>
      </c>
      <c r="T2634" s="13"/>
    </row>
    <row r="2635" spans="1:20" ht="11.85" customHeight="1" x14ac:dyDescent="0.2">
      <c r="A2635" s="3" t="s">
        <v>1209</v>
      </c>
      <c r="C2635" s="2">
        <v>0</v>
      </c>
      <c r="D2635" s="2"/>
      <c r="E2635" s="2">
        <v>0</v>
      </c>
      <c r="F2635" s="2"/>
      <c r="G2635" s="2">
        <v>0</v>
      </c>
      <c r="H2635" s="2"/>
      <c r="I2635" s="2">
        <v>0</v>
      </c>
      <c r="J2635" s="2"/>
      <c r="K2635" s="2">
        <v>0</v>
      </c>
      <c r="L2635" s="2"/>
      <c r="M2635" s="4">
        <v>0</v>
      </c>
      <c r="N2635" s="2"/>
      <c r="O2635" s="4">
        <v>0</v>
      </c>
      <c r="P2635" s="2"/>
      <c r="Q2635" s="4">
        <f t="shared" si="83"/>
        <v>0</v>
      </c>
      <c r="T2635" s="13"/>
    </row>
    <row r="2636" spans="1:20" ht="11.85" customHeight="1" x14ac:dyDescent="0.2">
      <c r="A2636" s="3" t="s">
        <v>1210</v>
      </c>
      <c r="C2636" s="2">
        <v>421.4</v>
      </c>
      <c r="D2636" s="2"/>
      <c r="E2636" s="2">
        <v>0</v>
      </c>
      <c r="F2636" s="2"/>
      <c r="G2636" s="2">
        <v>0</v>
      </c>
      <c r="H2636" s="2"/>
      <c r="I2636" s="2">
        <v>0</v>
      </c>
      <c r="J2636" s="2"/>
      <c r="K2636" s="2">
        <v>0</v>
      </c>
      <c r="L2636" s="2"/>
      <c r="M2636" s="4">
        <v>0</v>
      </c>
      <c r="N2636" s="2"/>
      <c r="O2636" s="4">
        <v>0</v>
      </c>
      <c r="P2636" s="2"/>
      <c r="Q2636" s="4">
        <f t="shared" si="83"/>
        <v>0</v>
      </c>
      <c r="T2636" s="13"/>
    </row>
    <row r="2637" spans="1:20" ht="11.85" customHeight="1" x14ac:dyDescent="0.2">
      <c r="A2637" s="3" t="s">
        <v>1211</v>
      </c>
      <c r="C2637" s="2">
        <v>10857.21</v>
      </c>
      <c r="D2637" s="2"/>
      <c r="E2637" s="2">
        <v>8125.26</v>
      </c>
      <c r="F2637" s="2"/>
      <c r="G2637" s="2">
        <v>6868.11</v>
      </c>
      <c r="H2637" s="2"/>
      <c r="I2637" s="2">
        <v>11000</v>
      </c>
      <c r="J2637" s="2"/>
      <c r="K2637" s="2">
        <f>16000+5000</f>
        <v>21000</v>
      </c>
      <c r="L2637" s="2"/>
      <c r="M2637" s="4">
        <v>21000</v>
      </c>
      <c r="N2637" s="2"/>
      <c r="O2637" s="4">
        <v>0</v>
      </c>
      <c r="P2637" s="2"/>
      <c r="Q2637" s="4">
        <f t="shared" si="83"/>
        <v>21000</v>
      </c>
      <c r="T2637" s="13"/>
    </row>
    <row r="2638" spans="1:20" ht="11.85" customHeight="1" x14ac:dyDescent="0.2">
      <c r="A2638" s="3" t="s">
        <v>1212</v>
      </c>
      <c r="C2638" s="2">
        <v>829.28</v>
      </c>
      <c r="D2638" s="2"/>
      <c r="E2638" s="2">
        <v>1185.79</v>
      </c>
      <c r="F2638" s="2"/>
      <c r="G2638" s="2">
        <v>727.77</v>
      </c>
      <c r="H2638" s="2"/>
      <c r="I2638" s="2">
        <v>1500</v>
      </c>
      <c r="J2638" s="2"/>
      <c r="K2638" s="2">
        <v>1500</v>
      </c>
      <c r="L2638" s="2"/>
      <c r="M2638" s="4">
        <v>1500</v>
      </c>
      <c r="N2638" s="2"/>
      <c r="O2638" s="4">
        <v>0</v>
      </c>
      <c r="P2638" s="2"/>
      <c r="Q2638" s="4">
        <f t="shared" si="83"/>
        <v>1500</v>
      </c>
      <c r="T2638" s="13"/>
    </row>
    <row r="2639" spans="1:20" ht="11.85" customHeight="1" x14ac:dyDescent="0.2">
      <c r="A2639" s="3" t="s">
        <v>1213</v>
      </c>
      <c r="C2639" s="2">
        <v>45021.120000000003</v>
      </c>
      <c r="D2639" s="2"/>
      <c r="E2639" s="2">
        <v>39049.64</v>
      </c>
      <c r="F2639" s="2"/>
      <c r="G2639" s="2">
        <v>36506.32</v>
      </c>
      <c r="H2639" s="2"/>
      <c r="I2639" s="2">
        <v>79000</v>
      </c>
      <c r="J2639" s="2"/>
      <c r="K2639" s="2">
        <f>79000+5600</f>
        <v>84600</v>
      </c>
      <c r="L2639" s="2"/>
      <c r="M2639" s="4">
        <v>79000</v>
      </c>
      <c r="N2639" s="2"/>
      <c r="O2639" s="4">
        <v>0</v>
      </c>
      <c r="P2639" s="2"/>
      <c r="Q2639" s="4">
        <f t="shared" si="83"/>
        <v>79000</v>
      </c>
      <c r="T2639" s="13"/>
    </row>
    <row r="2640" spans="1:20" ht="11.85" customHeight="1" x14ac:dyDescent="0.2">
      <c r="A2640" s="3" t="s">
        <v>1214</v>
      </c>
      <c r="C2640" s="2">
        <v>960.18</v>
      </c>
      <c r="D2640" s="2"/>
      <c r="E2640" s="2">
        <v>978.31</v>
      </c>
      <c r="F2640" s="2"/>
      <c r="G2640" s="2">
        <v>490.51</v>
      </c>
      <c r="H2640" s="2"/>
      <c r="I2640" s="2">
        <v>1300</v>
      </c>
      <c r="J2640" s="2"/>
      <c r="K2640" s="2">
        <v>1300</v>
      </c>
      <c r="L2640" s="2"/>
      <c r="M2640" s="4">
        <v>1300</v>
      </c>
      <c r="N2640" s="2"/>
      <c r="O2640" s="4">
        <v>0</v>
      </c>
      <c r="P2640" s="2"/>
      <c r="Q2640" s="4">
        <f t="shared" si="83"/>
        <v>1300</v>
      </c>
      <c r="T2640" s="13"/>
    </row>
    <row r="2641" spans="1:21" ht="11.85" customHeight="1" x14ac:dyDescent="0.2">
      <c r="A2641" s="3" t="s">
        <v>1215</v>
      </c>
      <c r="C2641" s="2">
        <v>329.27</v>
      </c>
      <c r="D2641" s="2"/>
      <c r="E2641" s="2">
        <v>259.08</v>
      </c>
      <c r="F2641" s="2"/>
      <c r="G2641" s="2">
        <v>336.34</v>
      </c>
      <c r="H2641" s="2"/>
      <c r="I2641" s="2">
        <v>500</v>
      </c>
      <c r="J2641" s="2"/>
      <c r="K2641" s="2">
        <v>500</v>
      </c>
      <c r="L2641" s="2"/>
      <c r="M2641" s="4">
        <v>500</v>
      </c>
      <c r="N2641" s="2"/>
      <c r="O2641" s="4">
        <v>0</v>
      </c>
      <c r="P2641" s="2"/>
      <c r="Q2641" s="4">
        <f t="shared" si="83"/>
        <v>500</v>
      </c>
      <c r="T2641" s="13"/>
    </row>
    <row r="2642" spans="1:21" ht="11.85" hidden="1" customHeight="1" x14ac:dyDescent="0.2">
      <c r="A2642" s="3" t="s">
        <v>1216</v>
      </c>
      <c r="C2642" s="2">
        <v>0</v>
      </c>
      <c r="D2642" s="2"/>
      <c r="E2642" s="2">
        <v>0</v>
      </c>
      <c r="F2642" s="2"/>
      <c r="G2642" s="2">
        <v>0</v>
      </c>
      <c r="H2642" s="2"/>
      <c r="I2642" s="2">
        <v>0</v>
      </c>
      <c r="J2642" s="2"/>
      <c r="K2642" s="2">
        <v>0</v>
      </c>
      <c r="L2642" s="2"/>
      <c r="M2642" s="4">
        <v>0</v>
      </c>
      <c r="N2642" s="2"/>
      <c r="O2642" s="4">
        <v>0</v>
      </c>
      <c r="P2642" s="2"/>
      <c r="Q2642" s="4">
        <f t="shared" si="83"/>
        <v>0</v>
      </c>
      <c r="T2642" s="13"/>
    </row>
    <row r="2643" spans="1:21" ht="11.85" customHeight="1" x14ac:dyDescent="0.2">
      <c r="A2643" s="3" t="s">
        <v>1217</v>
      </c>
      <c r="C2643" s="2">
        <v>0</v>
      </c>
      <c r="D2643" s="2"/>
      <c r="E2643" s="2">
        <v>0</v>
      </c>
      <c r="F2643" s="2"/>
      <c r="G2643" s="2">
        <v>0</v>
      </c>
      <c r="H2643" s="2"/>
      <c r="I2643" s="2">
        <v>0</v>
      </c>
      <c r="J2643" s="2"/>
      <c r="K2643" s="2">
        <v>0</v>
      </c>
      <c r="L2643" s="2"/>
      <c r="M2643" s="4">
        <v>0</v>
      </c>
      <c r="N2643" s="2"/>
      <c r="O2643" s="4">
        <v>0</v>
      </c>
      <c r="P2643" s="2"/>
      <c r="Q2643" s="4">
        <f t="shared" si="83"/>
        <v>0</v>
      </c>
      <c r="T2643" s="13"/>
    </row>
    <row r="2644" spans="1:21" ht="11.85" customHeight="1" x14ac:dyDescent="0.2">
      <c r="A2644" s="3" t="s">
        <v>1218</v>
      </c>
      <c r="C2644" s="2">
        <v>3226.28</v>
      </c>
      <c r="D2644" s="2"/>
      <c r="E2644" s="2">
        <v>2645.57</v>
      </c>
      <c r="F2644" s="2"/>
      <c r="G2644" s="2">
        <v>3149.26</v>
      </c>
      <c r="H2644" s="2"/>
      <c r="I2644" s="2">
        <v>3000</v>
      </c>
      <c r="J2644" s="2"/>
      <c r="K2644" s="2">
        <v>3000</v>
      </c>
      <c r="L2644" s="2"/>
      <c r="M2644" s="4">
        <v>3000</v>
      </c>
      <c r="N2644" s="2"/>
      <c r="O2644" s="4">
        <v>0</v>
      </c>
      <c r="P2644" s="2"/>
      <c r="Q2644" s="4">
        <f t="shared" si="83"/>
        <v>3000</v>
      </c>
      <c r="T2644" s="13"/>
    </row>
    <row r="2645" spans="1:21" ht="11.85" customHeight="1" x14ac:dyDescent="0.2">
      <c r="A2645" s="3" t="s">
        <v>1219</v>
      </c>
      <c r="C2645" s="2">
        <v>5082.6499999999996</v>
      </c>
      <c r="D2645" s="2"/>
      <c r="E2645" s="2">
        <v>5535.42</v>
      </c>
      <c r="F2645" s="2"/>
      <c r="G2645" s="2">
        <v>13946.26</v>
      </c>
      <c r="H2645" s="2"/>
      <c r="I2645" s="2">
        <v>10000</v>
      </c>
      <c r="J2645" s="2"/>
      <c r="K2645" s="2">
        <v>13865</v>
      </c>
      <c r="L2645" s="2"/>
      <c r="M2645" s="4">
        <v>10000</v>
      </c>
      <c r="N2645" s="2"/>
      <c r="O2645" s="4">
        <v>0</v>
      </c>
      <c r="P2645" s="2"/>
      <c r="Q2645" s="4">
        <f t="shared" si="83"/>
        <v>10000</v>
      </c>
      <c r="T2645" s="13"/>
    </row>
    <row r="2646" spans="1:21" ht="11.85" customHeight="1" x14ac:dyDescent="0.2">
      <c r="A2646" s="3" t="s">
        <v>1220</v>
      </c>
      <c r="C2646" s="2">
        <v>24000</v>
      </c>
      <c r="D2646" s="2"/>
      <c r="E2646" s="2">
        <v>31500</v>
      </c>
      <c r="F2646" s="2"/>
      <c r="G2646" s="2">
        <v>31500</v>
      </c>
      <c r="H2646" s="2"/>
      <c r="I2646" s="2">
        <v>25000</v>
      </c>
      <c r="J2646" s="2"/>
      <c r="K2646" s="2">
        <v>25000</v>
      </c>
      <c r="L2646" s="2"/>
      <c r="M2646" s="4">
        <v>32000</v>
      </c>
      <c r="N2646" s="2"/>
      <c r="O2646" s="4">
        <v>0</v>
      </c>
      <c r="P2646" s="2"/>
      <c r="Q2646" s="4">
        <f t="shared" si="83"/>
        <v>32000</v>
      </c>
      <c r="T2646" s="13"/>
    </row>
    <row r="2647" spans="1:21" ht="11.85" hidden="1" customHeight="1" x14ac:dyDescent="0.2">
      <c r="A2647" s="3" t="s">
        <v>1221</v>
      </c>
      <c r="C2647" s="2">
        <v>0</v>
      </c>
      <c r="D2647" s="2"/>
      <c r="E2647" s="2">
        <v>0</v>
      </c>
      <c r="F2647" s="2"/>
      <c r="G2647" s="2">
        <v>0</v>
      </c>
      <c r="H2647" s="2"/>
      <c r="I2647" s="2">
        <v>0</v>
      </c>
      <c r="J2647" s="2"/>
      <c r="K2647" s="2">
        <v>0</v>
      </c>
      <c r="L2647" s="2"/>
      <c r="M2647" s="4">
        <v>0</v>
      </c>
      <c r="N2647" s="2"/>
      <c r="O2647" s="4">
        <v>0</v>
      </c>
      <c r="P2647" s="2"/>
      <c r="Q2647" s="4">
        <f t="shared" si="83"/>
        <v>0</v>
      </c>
      <c r="T2647" s="13"/>
    </row>
    <row r="2648" spans="1:21" ht="11.85" customHeight="1" x14ac:dyDescent="0.2">
      <c r="A2648" s="3" t="s">
        <v>1222</v>
      </c>
      <c r="C2648" s="14">
        <v>7492.92</v>
      </c>
      <c r="D2648" s="2"/>
      <c r="E2648" s="14">
        <v>7587.54</v>
      </c>
      <c r="F2648" s="2"/>
      <c r="G2648" s="14">
        <v>7264.96</v>
      </c>
      <c r="H2648" s="2"/>
      <c r="I2648" s="14">
        <v>4800</v>
      </c>
      <c r="J2648" s="2"/>
      <c r="K2648" s="14">
        <v>4800</v>
      </c>
      <c r="L2648" s="2"/>
      <c r="M2648" s="15">
        <v>6300</v>
      </c>
      <c r="N2648" s="2"/>
      <c r="O2648" s="15">
        <v>0</v>
      </c>
      <c r="P2648" s="2"/>
      <c r="Q2648" s="15">
        <f t="shared" si="83"/>
        <v>6300</v>
      </c>
      <c r="T2648" s="13"/>
    </row>
    <row r="2649" spans="1:21" ht="11.85" customHeight="1" x14ac:dyDescent="0.2">
      <c r="A2649" s="3" t="s">
        <v>322</v>
      </c>
      <c r="C2649" s="2">
        <f>SUM(C2628:C2634)+SUM(C2635:C2648)</f>
        <v>173196.03999999998</v>
      </c>
      <c r="D2649" s="2"/>
      <c r="E2649" s="2">
        <f>SUM(E2628:E2634)+SUM(E2635:E2648)</f>
        <v>192214.49</v>
      </c>
      <c r="F2649" s="2"/>
      <c r="G2649" s="2">
        <f>SUM(G2628:G2634)+SUM(G2635:G2648)</f>
        <v>159344.25</v>
      </c>
      <c r="H2649" s="2"/>
      <c r="I2649" s="2">
        <f>SUM(I2628:I2634)+SUM(I2635:I2648)</f>
        <v>227000</v>
      </c>
      <c r="J2649" s="2"/>
      <c r="K2649" s="4">
        <f>SUM(K2628:K2634)+SUM(K2635:K2648)</f>
        <v>286465</v>
      </c>
      <c r="L2649" s="2"/>
      <c r="M2649" s="4">
        <f>SUM(M2628:M2634)+SUM(M2635:M2648)</f>
        <v>293200</v>
      </c>
      <c r="N2649" s="2"/>
      <c r="O2649" s="4">
        <f>SUM(O2628:O2634)+SUM(O2635:O2648)</f>
        <v>0</v>
      </c>
      <c r="P2649" s="2"/>
      <c r="Q2649" s="4">
        <f>SUM(Q2628:Q2634)+SUM(Q2635:Q2648)</f>
        <v>293200</v>
      </c>
      <c r="R2649" s="4"/>
      <c r="T2649" s="17"/>
      <c r="U2649" s="2"/>
    </row>
    <row r="2650" spans="1:21" ht="11.85" customHeight="1" x14ac:dyDescent="0.2">
      <c r="D2650" s="2"/>
      <c r="F2650" s="2"/>
      <c r="H2650" s="2"/>
      <c r="J2650" s="2"/>
      <c r="L2650" s="2"/>
      <c r="N2650" s="2"/>
      <c r="P2650" s="2"/>
    </row>
    <row r="2651" spans="1:21" ht="11.85" customHeight="1" x14ac:dyDescent="0.2">
      <c r="A2651" s="3" t="s">
        <v>1223</v>
      </c>
      <c r="C2651" s="2">
        <v>133042.59</v>
      </c>
      <c r="D2651" s="2"/>
      <c r="E2651" s="2">
        <v>46617.23</v>
      </c>
      <c r="F2651" s="2"/>
      <c r="G2651" s="2">
        <v>-668.45</v>
      </c>
      <c r="H2651" s="2"/>
      <c r="I2651" s="2">
        <v>325000</v>
      </c>
      <c r="J2651" s="2"/>
      <c r="K2651" s="4">
        <v>389118</v>
      </c>
      <c r="L2651" s="2"/>
      <c r="M2651" s="4">
        <v>75000</v>
      </c>
      <c r="N2651" s="2"/>
      <c r="O2651" s="4">
        <v>0</v>
      </c>
      <c r="P2651" s="2"/>
      <c r="Q2651" s="4">
        <f>M2651+O2651</f>
        <v>75000</v>
      </c>
    </row>
    <row r="2652" spans="1:21" ht="11.85" customHeight="1" x14ac:dyDescent="0.2">
      <c r="A2652" s="3" t="s">
        <v>1224</v>
      </c>
      <c r="C2652" s="2">
        <v>10361.629999999999</v>
      </c>
      <c r="D2652" s="2"/>
      <c r="E2652" s="2">
        <v>263166.34000000003</v>
      </c>
      <c r="F2652" s="2"/>
      <c r="G2652" s="2">
        <v>0</v>
      </c>
      <c r="H2652" s="2"/>
      <c r="I2652" s="2">
        <v>0</v>
      </c>
      <c r="J2652" s="2"/>
      <c r="K2652" s="4">
        <v>0</v>
      </c>
      <c r="L2652" s="2"/>
      <c r="M2652" s="4">
        <v>90000</v>
      </c>
      <c r="N2652" s="2"/>
      <c r="O2652" s="4">
        <v>0</v>
      </c>
      <c r="P2652" s="2"/>
      <c r="Q2652" s="4">
        <f>M2652+O2652</f>
        <v>90000</v>
      </c>
    </row>
    <row r="2653" spans="1:21" ht="11.85" customHeight="1" x14ac:dyDescent="0.2">
      <c r="A2653" s="3" t="s">
        <v>1225</v>
      </c>
      <c r="C2653" s="14">
        <v>0</v>
      </c>
      <c r="D2653" s="2"/>
      <c r="E2653" s="14">
        <v>1152572.17</v>
      </c>
      <c r="F2653" s="2"/>
      <c r="G2653" s="14">
        <v>0</v>
      </c>
      <c r="H2653" s="2"/>
      <c r="I2653" s="14">
        <v>0</v>
      </c>
      <c r="J2653" s="2"/>
      <c r="K2653" s="15">
        <v>0</v>
      </c>
      <c r="L2653" s="2"/>
      <c r="M2653" s="15">
        <v>0</v>
      </c>
      <c r="N2653" s="2"/>
      <c r="O2653" s="15">
        <v>0</v>
      </c>
      <c r="P2653" s="2"/>
      <c r="Q2653" s="15">
        <f>M2653+O2653</f>
        <v>0</v>
      </c>
    </row>
    <row r="2654" spans="1:21" ht="11.85" customHeight="1" x14ac:dyDescent="0.2">
      <c r="A2654" s="3" t="s">
        <v>325</v>
      </c>
      <c r="C2654" s="2">
        <f>SUM(C2651:C2653)</f>
        <v>143404.22</v>
      </c>
      <c r="D2654" s="2"/>
      <c r="E2654" s="2">
        <f>SUM(E2651:E2653)</f>
        <v>1462355.74</v>
      </c>
      <c r="F2654" s="2"/>
      <c r="G2654" s="2">
        <f>SUM(G2651:G2653)</f>
        <v>-668.45</v>
      </c>
      <c r="H2654" s="2"/>
      <c r="I2654" s="2">
        <f>SUM(I2651:I2653)</f>
        <v>325000</v>
      </c>
      <c r="J2654" s="2"/>
      <c r="K2654" s="4">
        <f>SUM(K2651:K2653)</f>
        <v>389118</v>
      </c>
      <c r="L2654" s="2"/>
      <c r="M2654" s="4">
        <f>SUM(M2651:M2653)</f>
        <v>165000</v>
      </c>
      <c r="N2654" s="2"/>
      <c r="O2654" s="4">
        <f>SUM(O2651:O2653)</f>
        <v>0</v>
      </c>
      <c r="P2654" s="2"/>
      <c r="Q2654" s="4">
        <f>SUM(Q2651:Q2653)</f>
        <v>165000</v>
      </c>
    </row>
    <row r="2655" spans="1:21" ht="11.85" customHeight="1" x14ac:dyDescent="0.2">
      <c r="A2655" s="1"/>
      <c r="B2655" s="1"/>
      <c r="E2655" s="2" t="str">
        <f>$E$1</f>
        <v>CITY OF BRADY</v>
      </c>
    </row>
    <row r="2656" spans="1:21" ht="11.85" customHeight="1" x14ac:dyDescent="0.2">
      <c r="E2656" s="2" t="str">
        <f>$E$2</f>
        <v>BUDGET REPORT</v>
      </c>
    </row>
    <row r="2657" spans="1:20" ht="11.85" customHeight="1" x14ac:dyDescent="0.2">
      <c r="E2657" s="2" t="str">
        <f>$E$3</f>
        <v>FISCAL YEAR 2022 - 2023</v>
      </c>
    </row>
    <row r="2658" spans="1:20" ht="11.85" customHeight="1" x14ac:dyDescent="0.2">
      <c r="A2658" s="3" t="s">
        <v>1126</v>
      </c>
    </row>
    <row r="2659" spans="1:20" ht="11.85" customHeight="1" x14ac:dyDescent="0.2">
      <c r="A2659" s="3" t="s">
        <v>1175</v>
      </c>
    </row>
    <row r="2660" spans="1:20" ht="11.85" customHeight="1" x14ac:dyDescent="0.2">
      <c r="I2660" s="49" t="str">
        <f>$I$6</f>
        <v>(----- 2021-2022 ------)</v>
      </c>
      <c r="J2660" s="49"/>
      <c r="K2660" s="49"/>
      <c r="L2660" s="6"/>
      <c r="M2660" s="49" t="str">
        <f>$M$6</f>
        <v>2022-2023</v>
      </c>
      <c r="N2660" s="49"/>
      <c r="O2660" s="49"/>
      <c r="P2660" s="49"/>
      <c r="Q2660" s="49"/>
    </row>
    <row r="2661" spans="1:20" ht="11.85" customHeight="1" x14ac:dyDescent="0.2">
      <c r="C2661" s="7" t="str">
        <f>$C$7</f>
        <v>2018-2019</v>
      </c>
      <c r="D2661" s="6"/>
      <c r="E2661" s="7" t="str">
        <f>$E$7</f>
        <v>2019-2020</v>
      </c>
      <c r="F2661" s="6"/>
      <c r="G2661" s="7" t="str">
        <f>$G$7</f>
        <v>2020-2021</v>
      </c>
      <c r="H2661" s="6"/>
      <c r="I2661" s="7" t="s">
        <v>9</v>
      </c>
      <c r="J2661" s="6"/>
      <c r="K2661" s="8" t="str">
        <f>+$K$7</f>
        <v>PROJECTED</v>
      </c>
      <c r="L2661" s="6"/>
      <c r="M2661" s="8" t="str">
        <f>$M$7</f>
        <v>2022-2023</v>
      </c>
      <c r="N2661" s="6"/>
      <c r="O2661" s="8" t="str">
        <f>$O$7</f>
        <v>2022-2023</v>
      </c>
      <c r="P2661" s="6"/>
      <c r="Q2661" s="8" t="str">
        <f>$Q$7</f>
        <v xml:space="preserve">APPROVED </v>
      </c>
    </row>
    <row r="2662" spans="1:20" ht="11.85" customHeight="1" x14ac:dyDescent="0.2">
      <c r="A2662" s="9" t="s">
        <v>268</v>
      </c>
      <c r="C2662" s="10" t="s">
        <v>12</v>
      </c>
      <c r="D2662" s="6"/>
      <c r="E2662" s="10" t="s">
        <v>12</v>
      </c>
      <c r="F2662" s="6"/>
      <c r="G2662" s="10" t="s">
        <v>12</v>
      </c>
      <c r="H2662" s="6"/>
      <c r="I2662" s="10" t="s">
        <v>13</v>
      </c>
      <c r="J2662" s="6"/>
      <c r="K2662" s="11" t="s">
        <v>13</v>
      </c>
      <c r="L2662" s="6"/>
      <c r="M2662" s="11" t="str">
        <f>$M$8</f>
        <v>BASE</v>
      </c>
      <c r="N2662" s="6"/>
      <c r="O2662" s="11" t="str">
        <f>$O$8</f>
        <v>SUPPLEMENTAL</v>
      </c>
      <c r="P2662" s="6"/>
      <c r="Q2662" s="11" t="str">
        <f>$Q$8</f>
        <v>BUDGET</v>
      </c>
    </row>
    <row r="2663" spans="1:20" ht="11.85" customHeight="1" x14ac:dyDescent="0.2">
      <c r="D2663" s="2"/>
      <c r="F2663" s="2"/>
      <c r="H2663" s="2"/>
      <c r="J2663" s="2"/>
      <c r="L2663" s="2"/>
      <c r="N2663" s="2"/>
      <c r="P2663" s="2"/>
    </row>
    <row r="2664" spans="1:20" ht="11.85" customHeight="1" x14ac:dyDescent="0.2">
      <c r="A2664" s="12" t="s">
        <v>1006</v>
      </c>
      <c r="D2664" s="2"/>
      <c r="F2664" s="2"/>
      <c r="H2664" s="2"/>
      <c r="J2664" s="2"/>
      <c r="L2664" s="2"/>
      <c r="N2664" s="2"/>
      <c r="P2664" s="2"/>
    </row>
    <row r="2665" spans="1:20" ht="11.85" customHeight="1" x14ac:dyDescent="0.2">
      <c r="A2665" s="3" t="s">
        <v>1226</v>
      </c>
      <c r="C2665" s="2">
        <v>0</v>
      </c>
      <c r="D2665" s="2"/>
      <c r="E2665" s="2">
        <v>0</v>
      </c>
      <c r="F2665" s="2"/>
      <c r="G2665" s="2">
        <v>0</v>
      </c>
      <c r="H2665" s="2"/>
      <c r="I2665" s="2">
        <v>0</v>
      </c>
      <c r="J2665" s="2"/>
      <c r="K2665" s="4">
        <v>0</v>
      </c>
      <c r="L2665" s="2"/>
      <c r="M2665" s="4">
        <v>0</v>
      </c>
      <c r="N2665" s="2"/>
      <c r="O2665" s="4">
        <v>0</v>
      </c>
      <c r="P2665" s="2"/>
      <c r="Q2665" s="4">
        <f>M2665+O2665</f>
        <v>0</v>
      </c>
    </row>
    <row r="2666" spans="1:20" ht="11.85" customHeight="1" x14ac:dyDescent="0.2">
      <c r="A2666" s="3" t="s">
        <v>1227</v>
      </c>
      <c r="C2666" s="14">
        <v>0</v>
      </c>
      <c r="D2666" s="2"/>
      <c r="E2666" s="14">
        <v>0</v>
      </c>
      <c r="F2666" s="2"/>
      <c r="G2666" s="14">
        <v>0</v>
      </c>
      <c r="H2666" s="2"/>
      <c r="I2666" s="14">
        <v>0</v>
      </c>
      <c r="J2666" s="2"/>
      <c r="K2666" s="15">
        <v>0</v>
      </c>
      <c r="L2666" s="2"/>
      <c r="M2666" s="15">
        <v>0</v>
      </c>
      <c r="N2666" s="2"/>
      <c r="O2666" s="15">
        <v>0</v>
      </c>
      <c r="P2666" s="2"/>
      <c r="Q2666" s="15">
        <f>M2666+O2666</f>
        <v>0</v>
      </c>
    </row>
    <row r="2667" spans="1:20" ht="11.85" customHeight="1" x14ac:dyDescent="0.2">
      <c r="A2667" s="3" t="s">
        <v>1008</v>
      </c>
      <c r="C2667" s="2">
        <f>SUM(C2665:C2666)</f>
        <v>0</v>
      </c>
      <c r="D2667" s="2"/>
      <c r="E2667" s="2">
        <f>SUM(E2665:E2666)</f>
        <v>0</v>
      </c>
      <c r="F2667" s="2"/>
      <c r="G2667" s="2">
        <f>SUM(G2665:G2666)</f>
        <v>0</v>
      </c>
      <c r="H2667" s="2"/>
      <c r="I2667" s="2">
        <f>SUM(I2665:I2666)</f>
        <v>0</v>
      </c>
      <c r="J2667" s="2"/>
      <c r="K2667" s="4">
        <f>SUM(K2665:K2666)</f>
        <v>0</v>
      </c>
      <c r="L2667" s="2"/>
      <c r="M2667" s="4">
        <f>SUM(M2665:M2666)</f>
        <v>0</v>
      </c>
      <c r="N2667" s="2"/>
      <c r="O2667" s="4">
        <f>SUM(O2665:O2666)</f>
        <v>0</v>
      </c>
      <c r="P2667" s="2"/>
      <c r="Q2667" s="4">
        <f>SUM(Q2665:Q2666)</f>
        <v>0</v>
      </c>
    </row>
    <row r="2668" spans="1:20" ht="11.85" customHeight="1" x14ac:dyDescent="0.2">
      <c r="D2668" s="2"/>
      <c r="F2668" s="2"/>
      <c r="H2668" s="2"/>
      <c r="J2668" s="2"/>
      <c r="L2668" s="2"/>
      <c r="N2668" s="2"/>
      <c r="P2668" s="2"/>
    </row>
    <row r="2669" spans="1:20" ht="11.85" customHeight="1" x14ac:dyDescent="0.2">
      <c r="A2669" s="12" t="s">
        <v>326</v>
      </c>
      <c r="D2669" s="2"/>
      <c r="F2669" s="2"/>
      <c r="H2669" s="2"/>
      <c r="J2669" s="2"/>
      <c r="L2669" s="2"/>
      <c r="N2669" s="2"/>
      <c r="P2669" s="2"/>
    </row>
    <row r="2670" spans="1:20" ht="11.85" customHeight="1" x14ac:dyDescent="0.2">
      <c r="A2670" s="3" t="s">
        <v>1228</v>
      </c>
      <c r="C2670" s="2">
        <v>59600.92</v>
      </c>
      <c r="D2670" s="2"/>
      <c r="E2670" s="2">
        <v>60144.82</v>
      </c>
      <c r="F2670" s="2"/>
      <c r="G2670" s="2">
        <v>73836.44</v>
      </c>
      <c r="H2670" s="2"/>
      <c r="I2670" s="2">
        <v>76300</v>
      </c>
      <c r="J2670" s="2"/>
      <c r="K2670" s="4">
        <v>76300</v>
      </c>
      <c r="L2670" s="2"/>
      <c r="M2670" s="4">
        <v>47100</v>
      </c>
      <c r="N2670" s="2"/>
      <c r="O2670" s="4">
        <v>0</v>
      </c>
      <c r="P2670" s="2"/>
      <c r="Q2670" s="4">
        <f t="shared" ref="Q2670:Q2675" si="84">M2670+O2670</f>
        <v>47100</v>
      </c>
      <c r="T2670" s="13"/>
    </row>
    <row r="2671" spans="1:20" ht="11.85" customHeight="1" x14ac:dyDescent="0.2">
      <c r="A2671" s="3" t="s">
        <v>1229</v>
      </c>
      <c r="C2671" s="2">
        <v>0</v>
      </c>
      <c r="D2671" s="2"/>
      <c r="E2671" s="2">
        <v>0</v>
      </c>
      <c r="F2671" s="2"/>
      <c r="G2671" s="2">
        <v>125026</v>
      </c>
      <c r="H2671" s="2"/>
      <c r="I2671" s="2">
        <v>0</v>
      </c>
      <c r="J2671" s="2"/>
      <c r="K2671" s="4">
        <v>0</v>
      </c>
      <c r="L2671" s="2"/>
      <c r="M2671" s="4">
        <v>300000</v>
      </c>
      <c r="N2671" s="2"/>
      <c r="O2671" s="4">
        <v>0</v>
      </c>
      <c r="P2671" s="2"/>
      <c r="Q2671" s="4">
        <f t="shared" si="84"/>
        <v>300000</v>
      </c>
    </row>
    <row r="2672" spans="1:20" ht="11.85" hidden="1" customHeight="1" x14ac:dyDescent="0.2">
      <c r="A2672" s="3" t="s">
        <v>1230</v>
      </c>
      <c r="C2672" s="2">
        <v>0</v>
      </c>
      <c r="D2672" s="2"/>
      <c r="E2672" s="2">
        <v>0</v>
      </c>
      <c r="F2672" s="2"/>
      <c r="G2672" s="2">
        <v>0</v>
      </c>
      <c r="H2672" s="2"/>
      <c r="I2672" s="2">
        <v>0</v>
      </c>
      <c r="J2672" s="2"/>
      <c r="K2672" s="4">
        <v>0</v>
      </c>
      <c r="L2672" s="2"/>
      <c r="M2672" s="4">
        <v>0</v>
      </c>
      <c r="N2672" s="2"/>
      <c r="O2672" s="4">
        <v>0</v>
      </c>
      <c r="P2672" s="2"/>
      <c r="Q2672" s="4">
        <f t="shared" si="84"/>
        <v>0</v>
      </c>
    </row>
    <row r="2673" spans="1:23" ht="11.85" customHeight="1" x14ac:dyDescent="0.2">
      <c r="A2673" s="3" t="s">
        <v>1231</v>
      </c>
      <c r="C2673" s="2">
        <v>1566863</v>
      </c>
      <c r="D2673" s="2"/>
      <c r="E2673" s="2">
        <v>2600000</v>
      </c>
      <c r="F2673" s="2"/>
      <c r="G2673" s="2">
        <v>2844996</v>
      </c>
      <c r="H2673" s="2"/>
      <c r="I2673" s="2">
        <v>2000000</v>
      </c>
      <c r="J2673" s="2"/>
      <c r="K2673" s="4">
        <v>2000000</v>
      </c>
      <c r="L2673" s="2"/>
      <c r="M2673" s="4">
        <v>2635000</v>
      </c>
      <c r="N2673" s="2"/>
      <c r="O2673" s="4">
        <v>0</v>
      </c>
      <c r="P2673" s="2"/>
      <c r="Q2673" s="4">
        <f t="shared" si="84"/>
        <v>2635000</v>
      </c>
    </row>
    <row r="2674" spans="1:23" ht="11.85" customHeight="1" x14ac:dyDescent="0.2">
      <c r="A2674" s="3" t="s">
        <v>1232</v>
      </c>
      <c r="C2674" s="2">
        <v>0</v>
      </c>
      <c r="D2674" s="2"/>
      <c r="E2674" s="2">
        <v>0</v>
      </c>
      <c r="F2674" s="2"/>
      <c r="G2674" s="2">
        <v>0</v>
      </c>
      <c r="H2674" s="2"/>
      <c r="I2674" s="2">
        <v>0</v>
      </c>
      <c r="J2674" s="2"/>
      <c r="K2674" s="4">
        <v>0</v>
      </c>
      <c r="L2674" s="2"/>
      <c r="M2674" s="4">
        <v>55000</v>
      </c>
      <c r="N2674" s="2"/>
      <c r="O2674" s="4">
        <v>0</v>
      </c>
      <c r="P2674" s="2"/>
      <c r="Q2674" s="4">
        <f t="shared" si="84"/>
        <v>55000</v>
      </c>
    </row>
    <row r="2675" spans="1:23" ht="11.85" customHeight="1" x14ac:dyDescent="0.2">
      <c r="A2675" s="3" t="s">
        <v>1233</v>
      </c>
      <c r="C2675" s="14">
        <v>0</v>
      </c>
      <c r="D2675" s="2"/>
      <c r="E2675" s="14">
        <v>0</v>
      </c>
      <c r="F2675" s="2"/>
      <c r="G2675" s="14">
        <v>140004</v>
      </c>
      <c r="H2675" s="2"/>
      <c r="I2675" s="14">
        <v>150000</v>
      </c>
      <c r="J2675" s="2"/>
      <c r="K2675" s="15">
        <v>150000</v>
      </c>
      <c r="L2675" s="2"/>
      <c r="M2675" s="15">
        <v>150200</v>
      </c>
      <c r="N2675" s="2"/>
      <c r="O2675" s="15">
        <v>0</v>
      </c>
      <c r="P2675" s="2"/>
      <c r="Q2675" s="15">
        <f t="shared" si="84"/>
        <v>150200</v>
      </c>
      <c r="R2675" s="2"/>
      <c r="U2675" s="4"/>
    </row>
    <row r="2676" spans="1:23" ht="11.85" customHeight="1" x14ac:dyDescent="0.2">
      <c r="A2676" s="3" t="s">
        <v>330</v>
      </c>
      <c r="C2676" s="2">
        <f>SUM(C2670:C2675)</f>
        <v>1626463.92</v>
      </c>
      <c r="D2676" s="2"/>
      <c r="E2676" s="2">
        <f>SUM(E2670:E2675)</f>
        <v>2660144.8199999998</v>
      </c>
      <c r="F2676" s="2"/>
      <c r="G2676" s="2">
        <f>SUM(G2670:G2675)</f>
        <v>3183862.44</v>
      </c>
      <c r="H2676" s="2"/>
      <c r="I2676" s="2">
        <f>SUM(I2670:I2675)</f>
        <v>2226300</v>
      </c>
      <c r="J2676" s="2"/>
      <c r="K2676" s="4">
        <f>SUM(K2670:K2675)</f>
        <v>2226300</v>
      </c>
      <c r="L2676" s="2"/>
      <c r="M2676" s="4">
        <f>SUM(M2670:M2675)</f>
        <v>3187300</v>
      </c>
      <c r="N2676" s="2"/>
      <c r="O2676" s="4">
        <f>SUM(O2670:O2675)</f>
        <v>0</v>
      </c>
      <c r="P2676" s="2"/>
      <c r="Q2676" s="4">
        <f>SUM(Q2670:Q2675)</f>
        <v>3187300</v>
      </c>
      <c r="R2676" s="2"/>
      <c r="U2676" s="4"/>
      <c r="V2676" s="35"/>
      <c r="W2676" s="2"/>
    </row>
    <row r="2677" spans="1:23" ht="11.85" customHeight="1" x14ac:dyDescent="0.2">
      <c r="D2677" s="2"/>
      <c r="F2677" s="2"/>
      <c r="H2677" s="2"/>
      <c r="J2677" s="2"/>
      <c r="L2677" s="2"/>
      <c r="N2677" s="2"/>
      <c r="P2677" s="2"/>
      <c r="T2677" s="13"/>
      <c r="U2677" s="4"/>
    </row>
    <row r="2678" spans="1:23" ht="11.85" customHeight="1" x14ac:dyDescent="0.2">
      <c r="A2678" s="3" t="s">
        <v>1234</v>
      </c>
      <c r="C2678" s="2">
        <f>C2606+C2625+C2649+C2654+C2667+C2676</f>
        <v>7076227</v>
      </c>
      <c r="D2678" s="2"/>
      <c r="E2678" s="2">
        <f>E2606+E2625+E2649+E2654+E2667+E2676</f>
        <v>8723224.2200000007</v>
      </c>
      <c r="F2678" s="2"/>
      <c r="G2678" s="2">
        <f>G2606+G2625+G2649+G2654+G2667+G2676</f>
        <v>7771811.1999999993</v>
      </c>
      <c r="H2678" s="2"/>
      <c r="I2678" s="2">
        <f>I2606+I2625+I2649+I2654+I2667+I2676</f>
        <v>7159656</v>
      </c>
      <c r="J2678" s="2"/>
      <c r="K2678" s="4">
        <f>K2606+K2625+K2649+K2654+K2667+K2676</f>
        <v>7228214</v>
      </c>
      <c r="L2678" s="2"/>
      <c r="M2678" s="4">
        <f>M2606+M2625+M2649+M2654+M2667+M2676</f>
        <v>8020758</v>
      </c>
      <c r="N2678" s="2"/>
      <c r="O2678" s="4">
        <f>O2606+O2625+O2649+O2654+O2667+O2676</f>
        <v>66120</v>
      </c>
      <c r="P2678" s="2"/>
      <c r="Q2678" s="4">
        <f>Q2606+Q2625+Q2649+Q2654+Q2667+Q2676</f>
        <v>8086878</v>
      </c>
      <c r="R2678" s="2"/>
      <c r="U2678" s="4"/>
    </row>
    <row r="2679" spans="1:23" ht="11.85" customHeight="1" x14ac:dyDescent="0.2">
      <c r="R2679" s="2"/>
      <c r="U2679" s="4"/>
    </row>
    <row r="2680" spans="1:23" ht="11.85" customHeight="1" x14ac:dyDescent="0.2">
      <c r="U2680" s="4"/>
    </row>
    <row r="2681" spans="1:23" ht="11.85" customHeight="1" x14ac:dyDescent="0.2"/>
    <row r="2682" spans="1:23" ht="11.85" customHeight="1" x14ac:dyDescent="0.2"/>
    <row r="2683" spans="1:23" ht="11.85" customHeight="1" x14ac:dyDescent="0.2"/>
    <row r="2684" spans="1:23" ht="11.85" customHeight="1" x14ac:dyDescent="0.2"/>
    <row r="2685" spans="1:23" ht="11.85" customHeight="1" x14ac:dyDescent="0.2"/>
    <row r="2686" spans="1:23" ht="11.85" customHeight="1" x14ac:dyDescent="0.2"/>
    <row r="2687" spans="1:23" ht="11.85" customHeight="1" x14ac:dyDescent="0.2"/>
    <row r="2688" spans="1:23" ht="11.85" customHeight="1" x14ac:dyDescent="0.2"/>
    <row r="2689" ht="11.85" customHeight="1" x14ac:dyDescent="0.2"/>
    <row r="2690" ht="11.85" customHeight="1" x14ac:dyDescent="0.2"/>
    <row r="2691" ht="11.85" customHeight="1" x14ac:dyDescent="0.2"/>
    <row r="2692" ht="11.85" customHeight="1" x14ac:dyDescent="0.2"/>
    <row r="2693" ht="11.85" customHeight="1" x14ac:dyDescent="0.2"/>
    <row r="2694" ht="11.85" customHeight="1" x14ac:dyDescent="0.2"/>
    <row r="2695" ht="11.85" customHeight="1" x14ac:dyDescent="0.2"/>
    <row r="2696" ht="11.85" customHeight="1" x14ac:dyDescent="0.2"/>
    <row r="2697" ht="11.85" customHeight="1" x14ac:dyDescent="0.2"/>
    <row r="2698" ht="11.85" customHeight="1" x14ac:dyDescent="0.2"/>
    <row r="2699" ht="11.85" customHeight="1" x14ac:dyDescent="0.2"/>
    <row r="2700" ht="11.85" customHeight="1" x14ac:dyDescent="0.2"/>
    <row r="2701" ht="11.85" customHeight="1" x14ac:dyDescent="0.2"/>
    <row r="2702" ht="11.85" customHeight="1" x14ac:dyDescent="0.2"/>
    <row r="2703" ht="11.85" customHeight="1" x14ac:dyDescent="0.2"/>
    <row r="2704" ht="11.85" customHeight="1" x14ac:dyDescent="0.2"/>
    <row r="2705" spans="1:5" ht="11.85" customHeight="1" x14ac:dyDescent="0.2"/>
    <row r="2706" spans="1:5" ht="11.85" customHeight="1" x14ac:dyDescent="0.2"/>
    <row r="2707" spans="1:5" ht="11.85" customHeight="1" x14ac:dyDescent="0.2"/>
    <row r="2708" spans="1:5" ht="11.85" customHeight="1" x14ac:dyDescent="0.2"/>
    <row r="2709" spans="1:5" ht="11.85" customHeight="1" x14ac:dyDescent="0.2"/>
    <row r="2710" spans="1:5" ht="11.85" customHeight="1" x14ac:dyDescent="0.2"/>
    <row r="2711" spans="1:5" ht="11.85" customHeight="1" x14ac:dyDescent="0.2"/>
    <row r="2712" spans="1:5" ht="11.85" customHeight="1" x14ac:dyDescent="0.2"/>
    <row r="2713" spans="1:5" ht="11.85" customHeight="1" x14ac:dyDescent="0.2"/>
    <row r="2714" spans="1:5" ht="11.85" customHeight="1" x14ac:dyDescent="0.2"/>
    <row r="2715" spans="1:5" ht="11.85" customHeight="1" x14ac:dyDescent="0.2"/>
    <row r="2716" spans="1:5" ht="11.85" customHeight="1" x14ac:dyDescent="0.2"/>
    <row r="2717" spans="1:5" ht="11.85" customHeight="1" x14ac:dyDescent="0.2"/>
    <row r="2718" spans="1:5" ht="11.85" customHeight="1" x14ac:dyDescent="0.2">
      <c r="A2718" s="1"/>
      <c r="B2718" s="1"/>
      <c r="E2718" s="2" t="str">
        <f>$E$1</f>
        <v>CITY OF BRADY</v>
      </c>
    </row>
    <row r="2719" spans="1:5" ht="11.85" customHeight="1" x14ac:dyDescent="0.2">
      <c r="E2719" s="2" t="str">
        <f>$E$2</f>
        <v>BUDGET REPORT</v>
      </c>
    </row>
    <row r="2720" spans="1:5" ht="11.85" customHeight="1" x14ac:dyDescent="0.2">
      <c r="E2720" s="2" t="str">
        <f>$E$3</f>
        <v>FISCAL YEAR 2022 - 2023</v>
      </c>
    </row>
    <row r="2721" spans="1:20" ht="11.85" customHeight="1" x14ac:dyDescent="0.2">
      <c r="A2721" s="3" t="s">
        <v>1126</v>
      </c>
    </row>
    <row r="2722" spans="1:20" ht="11.85" customHeight="1" x14ac:dyDescent="0.2">
      <c r="A2722" s="3" t="s">
        <v>1235</v>
      </c>
    </row>
    <row r="2723" spans="1:20" ht="11.85" customHeight="1" x14ac:dyDescent="0.2">
      <c r="A2723" s="30" t="s">
        <v>664</v>
      </c>
      <c r="I2723" s="49" t="str">
        <f>$I$6</f>
        <v>(----- 2021-2022 ------)</v>
      </c>
      <c r="J2723" s="49"/>
      <c r="K2723" s="49"/>
      <c r="L2723" s="6"/>
      <c r="M2723" s="49" t="str">
        <f>$M$6</f>
        <v>2022-2023</v>
      </c>
      <c r="N2723" s="49"/>
      <c r="O2723" s="49"/>
      <c r="P2723" s="49"/>
      <c r="Q2723" s="49"/>
    </row>
    <row r="2724" spans="1:20" ht="11.85" customHeight="1" x14ac:dyDescent="0.2">
      <c r="C2724" s="7" t="str">
        <f>$C$7</f>
        <v>2018-2019</v>
      </c>
      <c r="D2724" s="6"/>
      <c r="E2724" s="7" t="str">
        <f>$E$7</f>
        <v>2019-2020</v>
      </c>
      <c r="F2724" s="6"/>
      <c r="G2724" s="7" t="str">
        <f>$G$7</f>
        <v>2020-2021</v>
      </c>
      <c r="H2724" s="6"/>
      <c r="I2724" s="7" t="s">
        <v>9</v>
      </c>
      <c r="J2724" s="6"/>
      <c r="K2724" s="8" t="str">
        <f>+$K$7</f>
        <v>PROJECTED</v>
      </c>
      <c r="L2724" s="6"/>
      <c r="M2724" s="8" t="str">
        <f>$M$7</f>
        <v>2022-2023</v>
      </c>
      <c r="N2724" s="6"/>
      <c r="O2724" s="8" t="str">
        <f>$O$7</f>
        <v>2022-2023</v>
      </c>
      <c r="P2724" s="6"/>
      <c r="Q2724" s="8" t="str">
        <f>$Q$7</f>
        <v xml:space="preserve">APPROVED </v>
      </c>
    </row>
    <row r="2725" spans="1:20" ht="11.85" customHeight="1" x14ac:dyDescent="0.2">
      <c r="A2725" s="9" t="s">
        <v>268</v>
      </c>
      <c r="C2725" s="10" t="s">
        <v>12</v>
      </c>
      <c r="D2725" s="6"/>
      <c r="E2725" s="10" t="s">
        <v>12</v>
      </c>
      <c r="F2725" s="6"/>
      <c r="G2725" s="10" t="s">
        <v>12</v>
      </c>
      <c r="H2725" s="6"/>
      <c r="I2725" s="10" t="s">
        <v>13</v>
      </c>
      <c r="J2725" s="6"/>
      <c r="K2725" s="11" t="s">
        <v>13</v>
      </c>
      <c r="L2725" s="6"/>
      <c r="M2725" s="11" t="str">
        <f>$M$8</f>
        <v>BASE</v>
      </c>
      <c r="N2725" s="6"/>
      <c r="O2725" s="11" t="str">
        <f>$O$8</f>
        <v>SUPPLEMENTAL</v>
      </c>
      <c r="P2725" s="6"/>
      <c r="Q2725" s="11" t="str">
        <f>$Q$8</f>
        <v>BUDGET</v>
      </c>
    </row>
    <row r="2726" spans="1:20" ht="11.85" customHeight="1" x14ac:dyDescent="0.2"/>
    <row r="2727" spans="1:20" ht="11.85" customHeight="1" x14ac:dyDescent="0.2">
      <c r="A2727" s="12" t="s">
        <v>269</v>
      </c>
    </row>
    <row r="2728" spans="1:20" ht="11.85" customHeight="1" x14ac:dyDescent="0.2">
      <c r="A2728" s="3" t="s">
        <v>1236</v>
      </c>
      <c r="C2728" s="2">
        <v>0</v>
      </c>
      <c r="D2728" s="2"/>
      <c r="E2728" s="2">
        <v>0</v>
      </c>
      <c r="F2728" s="2"/>
      <c r="G2728" s="2">
        <v>0</v>
      </c>
      <c r="H2728" s="2"/>
      <c r="I2728" s="2">
        <v>0</v>
      </c>
      <c r="J2728" s="2"/>
      <c r="K2728" s="4">
        <v>0</v>
      </c>
      <c r="L2728" s="2"/>
      <c r="M2728" s="4">
        <v>0</v>
      </c>
      <c r="N2728" s="2"/>
      <c r="O2728" s="4">
        <v>0</v>
      </c>
      <c r="P2728" s="2"/>
      <c r="Q2728" s="4">
        <f t="shared" ref="Q2728:Q2736" si="85">M2728+O2728</f>
        <v>0</v>
      </c>
      <c r="T2728" s="13"/>
    </row>
    <row r="2729" spans="1:20" ht="11.85" customHeight="1" x14ac:dyDescent="0.2">
      <c r="A2729" s="3" t="s">
        <v>1237</v>
      </c>
      <c r="C2729" s="2">
        <v>0</v>
      </c>
      <c r="D2729" s="2"/>
      <c r="E2729" s="2">
        <v>0</v>
      </c>
      <c r="F2729" s="2"/>
      <c r="G2729" s="2">
        <v>0</v>
      </c>
      <c r="H2729" s="2"/>
      <c r="I2729" s="2">
        <v>0</v>
      </c>
      <c r="J2729" s="2"/>
      <c r="K2729" s="4">
        <v>0</v>
      </c>
      <c r="L2729" s="2"/>
      <c r="M2729" s="4">
        <v>0</v>
      </c>
      <c r="N2729" s="2"/>
      <c r="O2729" s="4">
        <v>0</v>
      </c>
      <c r="P2729" s="2"/>
      <c r="Q2729" s="4">
        <f t="shared" si="85"/>
        <v>0</v>
      </c>
      <c r="T2729" s="13"/>
    </row>
    <row r="2730" spans="1:20" ht="11.85" customHeight="1" x14ac:dyDescent="0.2">
      <c r="A2730" s="3" t="s">
        <v>1238</v>
      </c>
      <c r="C2730" s="2">
        <v>0</v>
      </c>
      <c r="D2730" s="2"/>
      <c r="E2730" s="2">
        <v>0</v>
      </c>
      <c r="F2730" s="2"/>
      <c r="G2730" s="2">
        <v>0</v>
      </c>
      <c r="H2730" s="2"/>
      <c r="I2730" s="2">
        <v>0</v>
      </c>
      <c r="J2730" s="2"/>
      <c r="K2730" s="4">
        <v>0</v>
      </c>
      <c r="L2730" s="2"/>
      <c r="M2730" s="4">
        <v>0</v>
      </c>
      <c r="N2730" s="2"/>
      <c r="O2730" s="4">
        <v>0</v>
      </c>
      <c r="P2730" s="2"/>
      <c r="Q2730" s="4">
        <f>M2730+O2730</f>
        <v>0</v>
      </c>
      <c r="T2730" s="13"/>
    </row>
    <row r="2731" spans="1:20" ht="11.85" customHeight="1" x14ac:dyDescent="0.2">
      <c r="A2731" s="3" t="s">
        <v>1239</v>
      </c>
      <c r="C2731" s="2">
        <v>0</v>
      </c>
      <c r="D2731" s="2"/>
      <c r="E2731" s="2">
        <v>0</v>
      </c>
      <c r="F2731" s="2"/>
      <c r="G2731" s="2">
        <v>0</v>
      </c>
      <c r="H2731" s="2"/>
      <c r="I2731" s="2">
        <v>0</v>
      </c>
      <c r="J2731" s="2"/>
      <c r="K2731" s="4">
        <v>0</v>
      </c>
      <c r="L2731" s="2"/>
      <c r="M2731" s="4">
        <v>0</v>
      </c>
      <c r="N2731" s="2"/>
      <c r="O2731" s="4">
        <v>0</v>
      </c>
      <c r="P2731" s="2"/>
      <c r="Q2731" s="4">
        <f t="shared" si="85"/>
        <v>0</v>
      </c>
      <c r="T2731" s="13"/>
    </row>
    <row r="2732" spans="1:20" ht="11.85" customHeight="1" x14ac:dyDescent="0.2">
      <c r="A2732" s="3" t="s">
        <v>1240</v>
      </c>
      <c r="C2732" s="2">
        <v>0</v>
      </c>
      <c r="D2732" s="2"/>
      <c r="E2732" s="2">
        <v>0</v>
      </c>
      <c r="F2732" s="2"/>
      <c r="G2732" s="2">
        <v>0</v>
      </c>
      <c r="H2732" s="2"/>
      <c r="I2732" s="2">
        <v>0</v>
      </c>
      <c r="J2732" s="2"/>
      <c r="K2732" s="4">
        <v>0</v>
      </c>
      <c r="L2732" s="2"/>
      <c r="M2732" s="4">
        <v>0</v>
      </c>
      <c r="N2732" s="2"/>
      <c r="O2732" s="4">
        <v>0</v>
      </c>
      <c r="P2732" s="2"/>
      <c r="Q2732" s="4">
        <f t="shared" si="85"/>
        <v>0</v>
      </c>
      <c r="T2732" s="13"/>
    </row>
    <row r="2733" spans="1:20" ht="11.85" customHeight="1" x14ac:dyDescent="0.2">
      <c r="A2733" s="3" t="s">
        <v>1241</v>
      </c>
      <c r="C2733" s="2">
        <v>0</v>
      </c>
      <c r="D2733" s="2"/>
      <c r="E2733" s="2">
        <v>0</v>
      </c>
      <c r="F2733" s="2"/>
      <c r="G2733" s="2">
        <v>0</v>
      </c>
      <c r="H2733" s="2"/>
      <c r="I2733" s="2">
        <v>0</v>
      </c>
      <c r="J2733" s="2"/>
      <c r="K2733" s="4">
        <v>0</v>
      </c>
      <c r="L2733" s="2"/>
      <c r="M2733" s="4">
        <v>0</v>
      </c>
      <c r="N2733" s="2"/>
      <c r="O2733" s="4">
        <v>0</v>
      </c>
      <c r="P2733" s="2"/>
      <c r="Q2733" s="4">
        <f t="shared" si="85"/>
        <v>0</v>
      </c>
      <c r="T2733" s="13"/>
    </row>
    <row r="2734" spans="1:20" ht="11.85" customHeight="1" x14ac:dyDescent="0.2">
      <c r="A2734" s="3" t="s">
        <v>1242</v>
      </c>
      <c r="C2734" s="2">
        <v>0</v>
      </c>
      <c r="D2734" s="2"/>
      <c r="E2734" s="2">
        <v>0</v>
      </c>
      <c r="F2734" s="2"/>
      <c r="G2734" s="2">
        <v>0</v>
      </c>
      <c r="H2734" s="2"/>
      <c r="I2734" s="2">
        <v>0</v>
      </c>
      <c r="J2734" s="2"/>
      <c r="K2734" s="4">
        <v>0</v>
      </c>
      <c r="L2734" s="2"/>
      <c r="M2734" s="4">
        <v>0</v>
      </c>
      <c r="N2734" s="2"/>
      <c r="O2734" s="4">
        <v>0</v>
      </c>
      <c r="P2734" s="2"/>
      <c r="Q2734" s="4">
        <f t="shared" si="85"/>
        <v>0</v>
      </c>
      <c r="T2734" s="13"/>
    </row>
    <row r="2735" spans="1:20" ht="11.85" customHeight="1" x14ac:dyDescent="0.2">
      <c r="A2735" s="3" t="s">
        <v>1243</v>
      </c>
      <c r="C2735" s="2">
        <v>0</v>
      </c>
      <c r="D2735" s="2"/>
      <c r="E2735" s="2">
        <v>0</v>
      </c>
      <c r="F2735" s="2"/>
      <c r="G2735" s="2">
        <v>0</v>
      </c>
      <c r="H2735" s="2"/>
      <c r="I2735" s="2">
        <v>0</v>
      </c>
      <c r="J2735" s="2"/>
      <c r="K2735" s="4">
        <v>0</v>
      </c>
      <c r="L2735" s="2"/>
      <c r="M2735" s="4">
        <v>0</v>
      </c>
      <c r="N2735" s="2"/>
      <c r="O2735" s="4">
        <v>0</v>
      </c>
      <c r="P2735" s="2"/>
      <c r="Q2735" s="4">
        <f t="shared" si="85"/>
        <v>0</v>
      </c>
      <c r="T2735" s="13"/>
    </row>
    <row r="2736" spans="1:20" ht="11.85" customHeight="1" x14ac:dyDescent="0.2">
      <c r="A2736" s="3" t="s">
        <v>1244</v>
      </c>
      <c r="C2736" s="14">
        <v>0</v>
      </c>
      <c r="D2736" s="2"/>
      <c r="E2736" s="14">
        <v>0</v>
      </c>
      <c r="F2736" s="2"/>
      <c r="G2736" s="14">
        <v>0</v>
      </c>
      <c r="H2736" s="2"/>
      <c r="I2736" s="14">
        <v>0</v>
      </c>
      <c r="J2736" s="2"/>
      <c r="K2736" s="15">
        <v>0</v>
      </c>
      <c r="L2736" s="2"/>
      <c r="M2736" s="15">
        <v>0</v>
      </c>
      <c r="N2736" s="2"/>
      <c r="O2736" s="15">
        <v>0</v>
      </c>
      <c r="P2736" s="2"/>
      <c r="Q2736" s="15">
        <f t="shared" si="85"/>
        <v>0</v>
      </c>
      <c r="T2736" s="13"/>
    </row>
    <row r="2737" spans="1:21" ht="11.85" customHeight="1" x14ac:dyDescent="0.2">
      <c r="A2737" s="3" t="s">
        <v>280</v>
      </c>
      <c r="C2737" s="2">
        <f>SUM(C2728:C2736)</f>
        <v>0</v>
      </c>
      <c r="D2737" s="2"/>
      <c r="E2737" s="2">
        <f>SUM(E2728:E2736)</f>
        <v>0</v>
      </c>
      <c r="F2737" s="2"/>
      <c r="G2737" s="2">
        <f>SUM(G2728:G2736)</f>
        <v>0</v>
      </c>
      <c r="H2737" s="2"/>
      <c r="I2737" s="2">
        <f>SUM(I2728:I2736)</f>
        <v>0</v>
      </c>
      <c r="J2737" s="2"/>
      <c r="K2737" s="4">
        <f>SUM(K2728:K2736)</f>
        <v>0</v>
      </c>
      <c r="L2737" s="2"/>
      <c r="M2737" s="4">
        <f>SUM(M2728:M2736)</f>
        <v>0</v>
      </c>
      <c r="N2737" s="2"/>
      <c r="O2737" s="4">
        <f>SUM(O2728:O2736)</f>
        <v>0</v>
      </c>
      <c r="P2737" s="2"/>
      <c r="Q2737" s="4">
        <f>SUM(Q2728:Q2736)</f>
        <v>0</v>
      </c>
      <c r="R2737" s="2"/>
      <c r="U2737" s="2"/>
    </row>
    <row r="2738" spans="1:21" ht="11.85" customHeight="1" x14ac:dyDescent="0.2">
      <c r="D2738" s="2"/>
      <c r="F2738" s="2"/>
      <c r="H2738" s="2"/>
      <c r="J2738" s="2"/>
      <c r="L2738" s="2"/>
      <c r="N2738" s="2"/>
      <c r="P2738" s="2"/>
    </row>
    <row r="2739" spans="1:21" ht="11.85" customHeight="1" x14ac:dyDescent="0.2">
      <c r="A2739" s="12" t="s">
        <v>281</v>
      </c>
      <c r="D2739" s="2"/>
      <c r="F2739" s="2"/>
      <c r="H2739" s="2"/>
      <c r="J2739" s="2"/>
      <c r="L2739" s="2"/>
      <c r="N2739" s="2"/>
      <c r="P2739" s="2"/>
    </row>
    <row r="2740" spans="1:21" ht="11.85" customHeight="1" x14ac:dyDescent="0.2">
      <c r="A2740" s="3" t="s">
        <v>1245</v>
      </c>
      <c r="C2740" s="2">
        <v>0</v>
      </c>
      <c r="D2740" s="2"/>
      <c r="E2740" s="2">
        <v>0</v>
      </c>
      <c r="F2740" s="2"/>
      <c r="G2740" s="2">
        <v>0</v>
      </c>
      <c r="H2740" s="2"/>
      <c r="I2740" s="2">
        <v>0</v>
      </c>
      <c r="J2740" s="2"/>
      <c r="K2740" s="4">
        <v>0</v>
      </c>
      <c r="L2740" s="2"/>
      <c r="M2740" s="4">
        <v>0</v>
      </c>
      <c r="N2740" s="2"/>
      <c r="O2740" s="4">
        <v>0</v>
      </c>
      <c r="P2740" s="2"/>
      <c r="Q2740" s="4">
        <f t="shared" ref="Q2740:Q2752" si="86">M2740+O2740</f>
        <v>0</v>
      </c>
      <c r="T2740" s="13"/>
    </row>
    <row r="2741" spans="1:21" ht="11.85" customHeight="1" x14ac:dyDescent="0.2">
      <c r="A2741" s="3" t="s">
        <v>1246</v>
      </c>
      <c r="C2741" s="2">
        <v>0</v>
      </c>
      <c r="D2741" s="2"/>
      <c r="E2741" s="2">
        <v>0</v>
      </c>
      <c r="F2741" s="2"/>
      <c r="G2741" s="2">
        <v>0</v>
      </c>
      <c r="H2741" s="2"/>
      <c r="I2741" s="2">
        <v>0</v>
      </c>
      <c r="J2741" s="2"/>
      <c r="K2741" s="4">
        <v>0</v>
      </c>
      <c r="L2741" s="2"/>
      <c r="M2741" s="4">
        <v>0</v>
      </c>
      <c r="N2741" s="2"/>
      <c r="O2741" s="4">
        <v>0</v>
      </c>
      <c r="P2741" s="2"/>
      <c r="Q2741" s="4">
        <f t="shared" si="86"/>
        <v>0</v>
      </c>
      <c r="T2741" s="13"/>
    </row>
    <row r="2742" spans="1:21" ht="11.85" customHeight="1" x14ac:dyDescent="0.2">
      <c r="A2742" s="3" t="s">
        <v>1247</v>
      </c>
      <c r="C2742" s="2">
        <v>0</v>
      </c>
      <c r="D2742" s="2"/>
      <c r="E2742" s="2">
        <v>0</v>
      </c>
      <c r="F2742" s="2"/>
      <c r="G2742" s="2">
        <v>0</v>
      </c>
      <c r="H2742" s="2"/>
      <c r="I2742" s="2">
        <v>0</v>
      </c>
      <c r="J2742" s="2"/>
      <c r="K2742" s="4">
        <v>0</v>
      </c>
      <c r="L2742" s="2"/>
      <c r="M2742" s="4">
        <v>0</v>
      </c>
      <c r="N2742" s="2"/>
      <c r="O2742" s="4">
        <v>0</v>
      </c>
      <c r="P2742" s="2"/>
      <c r="Q2742" s="4">
        <f t="shared" si="86"/>
        <v>0</v>
      </c>
      <c r="T2742" s="13"/>
    </row>
    <row r="2743" spans="1:21" ht="11.85" customHeight="1" x14ac:dyDescent="0.2">
      <c r="A2743" s="3" t="s">
        <v>1248</v>
      </c>
      <c r="C2743" s="2">
        <v>0</v>
      </c>
      <c r="D2743" s="2"/>
      <c r="E2743" s="2">
        <v>0</v>
      </c>
      <c r="F2743" s="2"/>
      <c r="G2743" s="2">
        <v>0</v>
      </c>
      <c r="H2743" s="2"/>
      <c r="I2743" s="2">
        <v>0</v>
      </c>
      <c r="J2743" s="2"/>
      <c r="K2743" s="4">
        <v>0</v>
      </c>
      <c r="L2743" s="2"/>
      <c r="M2743" s="4">
        <v>0</v>
      </c>
      <c r="N2743" s="2"/>
      <c r="O2743" s="4">
        <v>0</v>
      </c>
      <c r="P2743" s="2"/>
      <c r="Q2743" s="4">
        <f t="shared" si="86"/>
        <v>0</v>
      </c>
      <c r="T2743" s="13"/>
    </row>
    <row r="2744" spans="1:21" ht="11.85" hidden="1" customHeight="1" x14ac:dyDescent="0.2">
      <c r="A2744" s="3" t="s">
        <v>1249</v>
      </c>
      <c r="C2744" s="2">
        <v>0</v>
      </c>
      <c r="D2744" s="2"/>
      <c r="E2744" s="2">
        <v>0</v>
      </c>
      <c r="F2744" s="2"/>
      <c r="G2744" s="2">
        <v>0</v>
      </c>
      <c r="H2744" s="2"/>
      <c r="I2744" s="2">
        <v>0</v>
      </c>
      <c r="J2744" s="2"/>
      <c r="K2744" s="4">
        <v>0</v>
      </c>
      <c r="L2744" s="2"/>
      <c r="M2744" s="4">
        <v>0</v>
      </c>
      <c r="N2744" s="2"/>
      <c r="O2744" s="4">
        <v>0</v>
      </c>
      <c r="P2744" s="2"/>
      <c r="Q2744" s="4">
        <f t="shared" si="86"/>
        <v>0</v>
      </c>
      <c r="T2744" s="13"/>
    </row>
    <row r="2745" spans="1:21" ht="11.85" hidden="1" customHeight="1" x14ac:dyDescent="0.2">
      <c r="A2745" s="3" t="s">
        <v>1250</v>
      </c>
      <c r="C2745" s="2">
        <v>0</v>
      </c>
      <c r="D2745" s="2"/>
      <c r="E2745" s="2">
        <v>0</v>
      </c>
      <c r="F2745" s="2"/>
      <c r="G2745" s="2">
        <v>0</v>
      </c>
      <c r="H2745" s="2"/>
      <c r="I2745" s="2">
        <v>0</v>
      </c>
      <c r="J2745" s="2"/>
      <c r="K2745" s="4">
        <v>0</v>
      </c>
      <c r="L2745" s="2"/>
      <c r="M2745" s="4">
        <v>0</v>
      </c>
      <c r="N2745" s="2"/>
      <c r="O2745" s="4">
        <v>0</v>
      </c>
      <c r="P2745" s="2"/>
      <c r="Q2745" s="4">
        <f t="shared" si="86"/>
        <v>0</v>
      </c>
      <c r="T2745" s="13"/>
    </row>
    <row r="2746" spans="1:21" ht="11.85" customHeight="1" x14ac:dyDescent="0.2">
      <c r="A2746" s="3" t="s">
        <v>1251</v>
      </c>
      <c r="C2746" s="2">
        <v>0</v>
      </c>
      <c r="D2746" s="2"/>
      <c r="E2746" s="2">
        <v>0</v>
      </c>
      <c r="F2746" s="2"/>
      <c r="G2746" s="2">
        <v>0</v>
      </c>
      <c r="H2746" s="2"/>
      <c r="I2746" s="2">
        <v>0</v>
      </c>
      <c r="J2746" s="2"/>
      <c r="K2746" s="4">
        <v>0</v>
      </c>
      <c r="L2746" s="2"/>
      <c r="M2746" s="4">
        <v>0</v>
      </c>
      <c r="N2746" s="2"/>
      <c r="O2746" s="4">
        <v>0</v>
      </c>
      <c r="P2746" s="2"/>
      <c r="Q2746" s="4">
        <f t="shared" si="86"/>
        <v>0</v>
      </c>
      <c r="T2746" s="13"/>
    </row>
    <row r="2747" spans="1:21" ht="11.85" customHeight="1" x14ac:dyDescent="0.2">
      <c r="A2747" s="3" t="s">
        <v>1252</v>
      </c>
      <c r="C2747" s="2">
        <v>0</v>
      </c>
      <c r="D2747" s="2"/>
      <c r="E2747" s="2">
        <v>0</v>
      </c>
      <c r="F2747" s="2"/>
      <c r="G2747" s="2">
        <v>0</v>
      </c>
      <c r="H2747" s="2"/>
      <c r="I2747" s="2">
        <v>0</v>
      </c>
      <c r="J2747" s="2"/>
      <c r="K2747" s="4">
        <v>0</v>
      </c>
      <c r="L2747" s="2"/>
      <c r="M2747" s="4">
        <v>0</v>
      </c>
      <c r="N2747" s="2"/>
      <c r="O2747" s="4">
        <v>0</v>
      </c>
      <c r="P2747" s="2"/>
      <c r="Q2747" s="4">
        <f t="shared" si="86"/>
        <v>0</v>
      </c>
      <c r="T2747" s="13"/>
    </row>
    <row r="2748" spans="1:21" ht="11.85" customHeight="1" x14ac:dyDescent="0.2">
      <c r="A2748" s="3" t="s">
        <v>1253</v>
      </c>
      <c r="C2748" s="2">
        <v>0</v>
      </c>
      <c r="D2748" s="2"/>
      <c r="E2748" s="2">
        <v>0</v>
      </c>
      <c r="F2748" s="2"/>
      <c r="G2748" s="2">
        <v>0</v>
      </c>
      <c r="H2748" s="2"/>
      <c r="I2748" s="2">
        <v>0</v>
      </c>
      <c r="J2748" s="2"/>
      <c r="K2748" s="4">
        <v>0</v>
      </c>
      <c r="L2748" s="2"/>
      <c r="M2748" s="4">
        <v>0</v>
      </c>
      <c r="N2748" s="2"/>
      <c r="O2748" s="4">
        <v>0</v>
      </c>
      <c r="P2748" s="2"/>
      <c r="Q2748" s="4">
        <f t="shared" si="86"/>
        <v>0</v>
      </c>
      <c r="T2748" s="13"/>
    </row>
    <row r="2749" spans="1:21" ht="11.85" customHeight="1" x14ac:dyDescent="0.2">
      <c r="A2749" s="3" t="s">
        <v>1254</v>
      </c>
      <c r="C2749" s="2">
        <v>0</v>
      </c>
      <c r="D2749" s="2"/>
      <c r="E2749" s="2">
        <v>0</v>
      </c>
      <c r="F2749" s="2"/>
      <c r="G2749" s="2">
        <v>0</v>
      </c>
      <c r="H2749" s="2"/>
      <c r="I2749" s="2">
        <v>0</v>
      </c>
      <c r="J2749" s="2"/>
      <c r="K2749" s="4">
        <v>0</v>
      </c>
      <c r="L2749" s="2"/>
      <c r="M2749" s="4">
        <v>0</v>
      </c>
      <c r="N2749" s="2"/>
      <c r="O2749" s="4">
        <v>0</v>
      </c>
      <c r="P2749" s="2"/>
      <c r="Q2749" s="4">
        <f t="shared" si="86"/>
        <v>0</v>
      </c>
      <c r="T2749" s="13"/>
    </row>
    <row r="2750" spans="1:21" ht="11.85" customHeight="1" x14ac:dyDescent="0.2">
      <c r="A2750" s="3" t="s">
        <v>1255</v>
      </c>
      <c r="C2750" s="2">
        <v>0</v>
      </c>
      <c r="D2750" s="2"/>
      <c r="E2750" s="2">
        <v>0</v>
      </c>
      <c r="F2750" s="2"/>
      <c r="G2750" s="2">
        <v>0</v>
      </c>
      <c r="H2750" s="2"/>
      <c r="I2750" s="2">
        <v>0</v>
      </c>
      <c r="J2750" s="2"/>
      <c r="K2750" s="4">
        <v>0</v>
      </c>
      <c r="L2750" s="2"/>
      <c r="M2750" s="4">
        <v>0</v>
      </c>
      <c r="N2750" s="2"/>
      <c r="O2750" s="4">
        <v>0</v>
      </c>
      <c r="P2750" s="2"/>
      <c r="Q2750" s="4">
        <f t="shared" si="86"/>
        <v>0</v>
      </c>
      <c r="T2750" s="13"/>
    </row>
    <row r="2751" spans="1:21" ht="11.85" customHeight="1" x14ac:dyDescent="0.2">
      <c r="A2751" s="3" t="s">
        <v>1256</v>
      </c>
      <c r="C2751" s="2">
        <v>0</v>
      </c>
      <c r="D2751" s="2"/>
      <c r="E2751" s="2">
        <v>0</v>
      </c>
      <c r="F2751" s="2"/>
      <c r="G2751" s="2">
        <v>0</v>
      </c>
      <c r="H2751" s="2"/>
      <c r="I2751" s="2">
        <v>0</v>
      </c>
      <c r="J2751" s="2"/>
      <c r="K2751" s="4">
        <v>0</v>
      </c>
      <c r="L2751" s="2"/>
      <c r="M2751" s="4">
        <v>0</v>
      </c>
      <c r="N2751" s="2"/>
      <c r="O2751" s="4">
        <v>0</v>
      </c>
      <c r="P2751" s="2"/>
      <c r="Q2751" s="4">
        <f t="shared" si="86"/>
        <v>0</v>
      </c>
      <c r="T2751" s="13"/>
    </row>
    <row r="2752" spans="1:21" ht="11.85" customHeight="1" x14ac:dyDescent="0.2">
      <c r="A2752" s="3" t="s">
        <v>1257</v>
      </c>
      <c r="C2752" s="14">
        <v>0</v>
      </c>
      <c r="D2752" s="2"/>
      <c r="E2752" s="14">
        <v>0</v>
      </c>
      <c r="F2752" s="2"/>
      <c r="G2752" s="14">
        <v>0</v>
      </c>
      <c r="H2752" s="2"/>
      <c r="I2752" s="14">
        <v>0</v>
      </c>
      <c r="J2752" s="2"/>
      <c r="K2752" s="15">
        <v>0</v>
      </c>
      <c r="L2752" s="2"/>
      <c r="M2752" s="15">
        <v>0</v>
      </c>
      <c r="N2752" s="2"/>
      <c r="O2752" s="15">
        <v>0</v>
      </c>
      <c r="P2752" s="2"/>
      <c r="Q2752" s="15">
        <f t="shared" si="86"/>
        <v>0</v>
      </c>
      <c r="T2752" s="13"/>
    </row>
    <row r="2753" spans="1:20" ht="11.85" customHeight="1" x14ac:dyDescent="0.2">
      <c r="A2753" s="3" t="s">
        <v>299</v>
      </c>
      <c r="C2753" s="2">
        <f>SUM(C2740:C2752)</f>
        <v>0</v>
      </c>
      <c r="D2753" s="2"/>
      <c r="E2753" s="2">
        <f>SUM(E2740:E2752)</f>
        <v>0</v>
      </c>
      <c r="F2753" s="2"/>
      <c r="G2753" s="2">
        <f>SUM(G2740:G2752)</f>
        <v>0</v>
      </c>
      <c r="H2753" s="2"/>
      <c r="I2753" s="2">
        <f>SUM(I2740:I2752)</f>
        <v>0</v>
      </c>
      <c r="J2753" s="2"/>
      <c r="K2753" s="4">
        <f>SUM(K2740:K2752)</f>
        <v>0</v>
      </c>
      <c r="L2753" s="2"/>
      <c r="M2753" s="4">
        <f>SUM(M2740:M2752)</f>
        <v>0</v>
      </c>
      <c r="N2753" s="2"/>
      <c r="O2753" s="4">
        <f>SUM(O2740:O2752)</f>
        <v>0</v>
      </c>
      <c r="P2753" s="2"/>
      <c r="Q2753" s="4">
        <f>SUM(Q2740:Q2752)</f>
        <v>0</v>
      </c>
    </row>
    <row r="2754" spans="1:20" ht="11.85" customHeight="1" x14ac:dyDescent="0.2">
      <c r="D2754" s="2"/>
      <c r="F2754" s="2"/>
      <c r="H2754" s="2"/>
      <c r="J2754" s="2"/>
      <c r="L2754" s="2"/>
      <c r="N2754" s="2"/>
      <c r="P2754" s="2"/>
    </row>
    <row r="2755" spans="1:20" ht="11.85" customHeight="1" x14ac:dyDescent="0.2">
      <c r="A2755" s="12" t="s">
        <v>300</v>
      </c>
      <c r="D2755" s="2"/>
      <c r="F2755" s="2"/>
      <c r="H2755" s="2"/>
      <c r="J2755" s="2"/>
      <c r="L2755" s="2"/>
      <c r="N2755" s="2"/>
      <c r="P2755" s="2"/>
    </row>
    <row r="2756" spans="1:20" ht="11.85" customHeight="1" x14ac:dyDescent="0.2">
      <c r="A2756" s="3" t="s">
        <v>1258</v>
      </c>
      <c r="C2756" s="2">
        <v>0</v>
      </c>
      <c r="D2756" s="2"/>
      <c r="E2756" s="2">
        <v>0</v>
      </c>
      <c r="F2756" s="2"/>
      <c r="G2756" s="2">
        <v>0</v>
      </c>
      <c r="H2756" s="2"/>
      <c r="I2756" s="2">
        <v>0</v>
      </c>
      <c r="J2756" s="2"/>
      <c r="K2756" s="4">
        <v>0</v>
      </c>
      <c r="L2756" s="2"/>
      <c r="M2756" s="4">
        <v>0</v>
      </c>
      <c r="N2756" s="2"/>
      <c r="O2756" s="4">
        <v>0</v>
      </c>
      <c r="P2756" s="2"/>
      <c r="Q2756" s="4">
        <f t="shared" ref="Q2756:Q2774" si="87">M2756+O2756</f>
        <v>0</v>
      </c>
      <c r="T2756" s="13"/>
    </row>
    <row r="2757" spans="1:20" ht="11.85" customHeight="1" x14ac:dyDescent="0.2">
      <c r="A2757" s="3" t="s">
        <v>1259</v>
      </c>
      <c r="C2757" s="2">
        <v>0</v>
      </c>
      <c r="D2757" s="2"/>
      <c r="E2757" s="2">
        <v>0</v>
      </c>
      <c r="F2757" s="2"/>
      <c r="G2757" s="2">
        <v>0</v>
      </c>
      <c r="H2757" s="2"/>
      <c r="I2757" s="2">
        <v>0</v>
      </c>
      <c r="J2757" s="2"/>
      <c r="K2757" s="4">
        <v>0</v>
      </c>
      <c r="L2757" s="2"/>
      <c r="M2757" s="4">
        <v>0</v>
      </c>
      <c r="N2757" s="2"/>
      <c r="O2757" s="4">
        <v>0</v>
      </c>
      <c r="P2757" s="2"/>
      <c r="Q2757" s="4">
        <f t="shared" si="87"/>
        <v>0</v>
      </c>
      <c r="T2757" s="13"/>
    </row>
    <row r="2758" spans="1:20" ht="11.85" customHeight="1" x14ac:dyDescent="0.2">
      <c r="A2758" s="3" t="s">
        <v>1260</v>
      </c>
      <c r="C2758" s="2">
        <v>0</v>
      </c>
      <c r="D2758" s="2"/>
      <c r="E2758" s="2">
        <v>0</v>
      </c>
      <c r="F2758" s="2"/>
      <c r="G2758" s="2">
        <v>0</v>
      </c>
      <c r="H2758" s="2"/>
      <c r="I2758" s="2">
        <v>0</v>
      </c>
      <c r="J2758" s="2"/>
      <c r="K2758" s="4">
        <v>0</v>
      </c>
      <c r="L2758" s="2"/>
      <c r="M2758" s="4">
        <v>0</v>
      </c>
      <c r="N2758" s="2"/>
      <c r="O2758" s="4">
        <v>0</v>
      </c>
      <c r="P2758" s="2"/>
      <c r="Q2758" s="4">
        <f t="shared" si="87"/>
        <v>0</v>
      </c>
      <c r="T2758" s="13"/>
    </row>
    <row r="2759" spans="1:20" ht="11.85" customHeight="1" x14ac:dyDescent="0.2">
      <c r="A2759" s="3" t="s">
        <v>1261</v>
      </c>
      <c r="C2759" s="2">
        <v>0</v>
      </c>
      <c r="D2759" s="2"/>
      <c r="E2759" s="2">
        <v>0</v>
      </c>
      <c r="F2759" s="2"/>
      <c r="G2759" s="2">
        <v>0</v>
      </c>
      <c r="H2759" s="2"/>
      <c r="I2759" s="2">
        <v>0</v>
      </c>
      <c r="J2759" s="2"/>
      <c r="K2759" s="4">
        <v>0</v>
      </c>
      <c r="L2759" s="2"/>
      <c r="M2759" s="4">
        <v>0</v>
      </c>
      <c r="N2759" s="2"/>
      <c r="O2759" s="4">
        <v>0</v>
      </c>
      <c r="P2759" s="2"/>
      <c r="Q2759" s="4">
        <f t="shared" si="87"/>
        <v>0</v>
      </c>
      <c r="T2759" s="13"/>
    </row>
    <row r="2760" spans="1:20" ht="11.85" customHeight="1" x14ac:dyDescent="0.2">
      <c r="A2760" s="3" t="s">
        <v>1262</v>
      </c>
      <c r="C2760" s="2">
        <v>0</v>
      </c>
      <c r="D2760" s="2"/>
      <c r="E2760" s="2">
        <v>0</v>
      </c>
      <c r="F2760" s="2"/>
      <c r="G2760" s="2">
        <v>0</v>
      </c>
      <c r="H2760" s="2"/>
      <c r="I2760" s="2">
        <v>0</v>
      </c>
      <c r="J2760" s="2"/>
      <c r="K2760" s="4">
        <v>0</v>
      </c>
      <c r="L2760" s="2"/>
      <c r="M2760" s="4">
        <v>0</v>
      </c>
      <c r="N2760" s="2"/>
      <c r="O2760" s="4">
        <v>0</v>
      </c>
      <c r="P2760" s="2"/>
      <c r="Q2760" s="4">
        <f t="shared" si="87"/>
        <v>0</v>
      </c>
      <c r="T2760" s="13"/>
    </row>
    <row r="2761" spans="1:20" ht="11.85" customHeight="1" x14ac:dyDescent="0.2">
      <c r="A2761" s="3" t="s">
        <v>1263</v>
      </c>
      <c r="C2761" s="2">
        <v>0</v>
      </c>
      <c r="D2761" s="2"/>
      <c r="E2761" s="2">
        <v>0</v>
      </c>
      <c r="F2761" s="2"/>
      <c r="G2761" s="2">
        <v>0</v>
      </c>
      <c r="H2761" s="2"/>
      <c r="I2761" s="2">
        <v>0</v>
      </c>
      <c r="J2761" s="2"/>
      <c r="K2761" s="4">
        <v>0</v>
      </c>
      <c r="L2761" s="2"/>
      <c r="M2761" s="4">
        <v>0</v>
      </c>
      <c r="N2761" s="2"/>
      <c r="O2761" s="4">
        <v>0</v>
      </c>
      <c r="P2761" s="2"/>
      <c r="Q2761" s="4">
        <f t="shared" si="87"/>
        <v>0</v>
      </c>
      <c r="T2761" s="13"/>
    </row>
    <row r="2762" spans="1:20" ht="11.85" customHeight="1" x14ac:dyDescent="0.2">
      <c r="A2762" s="3" t="s">
        <v>1264</v>
      </c>
      <c r="C2762" s="2">
        <v>0</v>
      </c>
      <c r="D2762" s="2"/>
      <c r="E2762" s="2">
        <v>0</v>
      </c>
      <c r="F2762" s="2"/>
      <c r="G2762" s="2">
        <v>0</v>
      </c>
      <c r="H2762" s="2"/>
      <c r="I2762" s="2">
        <v>0</v>
      </c>
      <c r="J2762" s="2"/>
      <c r="K2762" s="4">
        <v>0</v>
      </c>
      <c r="L2762" s="2"/>
      <c r="M2762" s="4">
        <v>0</v>
      </c>
      <c r="N2762" s="2"/>
      <c r="O2762" s="4">
        <v>0</v>
      </c>
      <c r="P2762" s="2"/>
      <c r="Q2762" s="4">
        <f t="shared" si="87"/>
        <v>0</v>
      </c>
      <c r="T2762" s="13"/>
    </row>
    <row r="2763" spans="1:20" ht="11.85" customHeight="1" x14ac:dyDescent="0.2">
      <c r="A2763" s="3" t="s">
        <v>1265</v>
      </c>
      <c r="C2763" s="2">
        <v>0</v>
      </c>
      <c r="D2763" s="2"/>
      <c r="E2763" s="2">
        <v>0</v>
      </c>
      <c r="F2763" s="2"/>
      <c r="G2763" s="2">
        <v>0</v>
      </c>
      <c r="H2763" s="2"/>
      <c r="I2763" s="2">
        <v>0</v>
      </c>
      <c r="J2763" s="2"/>
      <c r="K2763" s="4">
        <v>0</v>
      </c>
      <c r="L2763" s="2"/>
      <c r="M2763" s="4">
        <v>0</v>
      </c>
      <c r="N2763" s="2"/>
      <c r="O2763" s="4">
        <v>0</v>
      </c>
      <c r="P2763" s="2"/>
      <c r="Q2763" s="4">
        <f t="shared" si="87"/>
        <v>0</v>
      </c>
      <c r="T2763" s="13"/>
    </row>
    <row r="2764" spans="1:20" ht="11.85" customHeight="1" x14ac:dyDescent="0.2">
      <c r="A2764" s="3" t="s">
        <v>1266</v>
      </c>
      <c r="C2764" s="2">
        <v>0</v>
      </c>
      <c r="D2764" s="2"/>
      <c r="E2764" s="2">
        <v>0</v>
      </c>
      <c r="F2764" s="2"/>
      <c r="G2764" s="2">
        <v>0</v>
      </c>
      <c r="H2764" s="2"/>
      <c r="I2764" s="2">
        <v>0</v>
      </c>
      <c r="J2764" s="2"/>
      <c r="K2764" s="4">
        <v>0</v>
      </c>
      <c r="L2764" s="2"/>
      <c r="M2764" s="4">
        <v>0</v>
      </c>
      <c r="N2764" s="2"/>
      <c r="O2764" s="4">
        <v>0</v>
      </c>
      <c r="P2764" s="2"/>
      <c r="Q2764" s="4">
        <f t="shared" si="87"/>
        <v>0</v>
      </c>
      <c r="T2764" s="13"/>
    </row>
    <row r="2765" spans="1:20" ht="11.85" customHeight="1" x14ac:dyDescent="0.2">
      <c r="A2765" s="3" t="s">
        <v>1267</v>
      </c>
      <c r="C2765" s="2">
        <v>0</v>
      </c>
      <c r="D2765" s="2"/>
      <c r="E2765" s="2">
        <v>0</v>
      </c>
      <c r="F2765" s="2"/>
      <c r="G2765" s="2">
        <v>0</v>
      </c>
      <c r="H2765" s="2"/>
      <c r="I2765" s="2">
        <v>0</v>
      </c>
      <c r="J2765" s="2"/>
      <c r="K2765" s="4">
        <v>0</v>
      </c>
      <c r="L2765" s="2"/>
      <c r="M2765" s="4">
        <v>0</v>
      </c>
      <c r="N2765" s="2"/>
      <c r="O2765" s="4">
        <v>0</v>
      </c>
      <c r="P2765" s="2"/>
      <c r="Q2765" s="4">
        <f t="shared" si="87"/>
        <v>0</v>
      </c>
      <c r="T2765" s="13"/>
    </row>
    <row r="2766" spans="1:20" ht="11.85" customHeight="1" x14ac:dyDescent="0.2">
      <c r="A2766" s="3" t="s">
        <v>1268</v>
      </c>
      <c r="C2766" s="2">
        <v>0</v>
      </c>
      <c r="D2766" s="2"/>
      <c r="E2766" s="2">
        <v>0</v>
      </c>
      <c r="F2766" s="2"/>
      <c r="G2766" s="2">
        <v>0</v>
      </c>
      <c r="H2766" s="2"/>
      <c r="I2766" s="2">
        <v>0</v>
      </c>
      <c r="J2766" s="2"/>
      <c r="K2766" s="4">
        <v>0</v>
      </c>
      <c r="L2766" s="2"/>
      <c r="M2766" s="4">
        <v>0</v>
      </c>
      <c r="N2766" s="2"/>
      <c r="O2766" s="4">
        <v>0</v>
      </c>
      <c r="P2766" s="2"/>
      <c r="Q2766" s="4">
        <f t="shared" si="87"/>
        <v>0</v>
      </c>
      <c r="T2766" s="13"/>
    </row>
    <row r="2767" spans="1:20" ht="11.85" customHeight="1" x14ac:dyDescent="0.2">
      <c r="A2767" s="3" t="s">
        <v>1269</v>
      </c>
      <c r="C2767" s="2">
        <v>0</v>
      </c>
      <c r="D2767" s="2"/>
      <c r="E2767" s="2">
        <v>0</v>
      </c>
      <c r="F2767" s="2"/>
      <c r="G2767" s="2">
        <v>0</v>
      </c>
      <c r="H2767" s="2"/>
      <c r="I2767" s="2">
        <v>0</v>
      </c>
      <c r="J2767" s="2"/>
      <c r="K2767" s="4">
        <v>0</v>
      </c>
      <c r="L2767" s="2"/>
      <c r="M2767" s="4">
        <v>0</v>
      </c>
      <c r="N2767" s="2"/>
      <c r="O2767" s="4">
        <v>0</v>
      </c>
      <c r="P2767" s="2"/>
      <c r="Q2767" s="4">
        <f t="shared" si="87"/>
        <v>0</v>
      </c>
      <c r="T2767" s="13"/>
    </row>
    <row r="2768" spans="1:20" ht="11.85" customHeight="1" x14ac:dyDescent="0.2">
      <c r="A2768" s="3" t="s">
        <v>1270</v>
      </c>
      <c r="C2768" s="2">
        <v>0</v>
      </c>
      <c r="D2768" s="2"/>
      <c r="E2768" s="2">
        <v>0</v>
      </c>
      <c r="F2768" s="2"/>
      <c r="G2768" s="2">
        <v>0</v>
      </c>
      <c r="H2768" s="2"/>
      <c r="I2768" s="2">
        <v>0</v>
      </c>
      <c r="J2768" s="2"/>
      <c r="K2768" s="4">
        <v>0</v>
      </c>
      <c r="L2768" s="2"/>
      <c r="M2768" s="4">
        <v>0</v>
      </c>
      <c r="N2768" s="2"/>
      <c r="O2768" s="4">
        <v>0</v>
      </c>
      <c r="P2768" s="2"/>
      <c r="Q2768" s="4">
        <f t="shared" si="87"/>
        <v>0</v>
      </c>
      <c r="T2768" s="13"/>
    </row>
    <row r="2769" spans="1:20" ht="11.85" hidden="1" customHeight="1" x14ac:dyDescent="0.2">
      <c r="A2769" s="3" t="s">
        <v>1271</v>
      </c>
      <c r="C2769" s="2">
        <v>0</v>
      </c>
      <c r="D2769" s="2"/>
      <c r="E2769" s="2">
        <v>0</v>
      </c>
      <c r="F2769" s="2"/>
      <c r="G2769" s="2">
        <v>0</v>
      </c>
      <c r="H2769" s="2"/>
      <c r="I2769" s="2">
        <v>0</v>
      </c>
      <c r="J2769" s="2"/>
      <c r="K2769" s="4">
        <v>0</v>
      </c>
      <c r="L2769" s="2"/>
      <c r="M2769" s="4">
        <v>0</v>
      </c>
      <c r="N2769" s="2"/>
      <c r="O2769" s="4">
        <v>0</v>
      </c>
      <c r="P2769" s="2"/>
      <c r="Q2769" s="4">
        <f t="shared" si="87"/>
        <v>0</v>
      </c>
      <c r="T2769" s="13"/>
    </row>
    <row r="2770" spans="1:20" ht="11.85" customHeight="1" x14ac:dyDescent="0.2">
      <c r="A2770" s="3" t="s">
        <v>1272</v>
      </c>
      <c r="C2770" s="2">
        <v>0</v>
      </c>
      <c r="D2770" s="2"/>
      <c r="E2770" s="2">
        <v>0</v>
      </c>
      <c r="F2770" s="2"/>
      <c r="G2770" s="2">
        <v>0</v>
      </c>
      <c r="H2770" s="2"/>
      <c r="I2770" s="2">
        <v>0</v>
      </c>
      <c r="J2770" s="2"/>
      <c r="K2770" s="4">
        <v>0</v>
      </c>
      <c r="L2770" s="2"/>
      <c r="M2770" s="4">
        <v>0</v>
      </c>
      <c r="N2770" s="2"/>
      <c r="O2770" s="4">
        <v>0</v>
      </c>
      <c r="P2770" s="2"/>
      <c r="Q2770" s="4">
        <f t="shared" si="87"/>
        <v>0</v>
      </c>
      <c r="T2770" s="13"/>
    </row>
    <row r="2771" spans="1:20" ht="11.85" customHeight="1" x14ac:dyDescent="0.2">
      <c r="A2771" s="3" t="s">
        <v>1273</v>
      </c>
      <c r="C2771" s="2">
        <v>0</v>
      </c>
      <c r="D2771" s="2"/>
      <c r="E2771" s="2">
        <v>0</v>
      </c>
      <c r="F2771" s="2"/>
      <c r="G2771" s="2">
        <v>0</v>
      </c>
      <c r="H2771" s="2"/>
      <c r="I2771" s="2">
        <v>0</v>
      </c>
      <c r="J2771" s="2"/>
      <c r="K2771" s="4">
        <v>0</v>
      </c>
      <c r="L2771" s="2"/>
      <c r="M2771" s="4">
        <v>0</v>
      </c>
      <c r="N2771" s="2"/>
      <c r="O2771" s="4">
        <v>0</v>
      </c>
      <c r="P2771" s="2"/>
      <c r="Q2771" s="4">
        <f t="shared" si="87"/>
        <v>0</v>
      </c>
      <c r="T2771" s="13"/>
    </row>
    <row r="2772" spans="1:20" ht="11.85" customHeight="1" x14ac:dyDescent="0.2">
      <c r="A2772" s="3" t="s">
        <v>1274</v>
      </c>
      <c r="C2772" s="2">
        <v>0</v>
      </c>
      <c r="D2772" s="2"/>
      <c r="E2772" s="2">
        <v>0</v>
      </c>
      <c r="F2772" s="2"/>
      <c r="G2772" s="2">
        <v>0</v>
      </c>
      <c r="H2772" s="2"/>
      <c r="I2772" s="2">
        <v>0</v>
      </c>
      <c r="J2772" s="2"/>
      <c r="K2772" s="4">
        <v>0</v>
      </c>
      <c r="L2772" s="2"/>
      <c r="M2772" s="4">
        <v>0</v>
      </c>
      <c r="N2772" s="2"/>
      <c r="O2772" s="4">
        <v>0</v>
      </c>
      <c r="P2772" s="2"/>
      <c r="Q2772" s="4">
        <f t="shared" si="87"/>
        <v>0</v>
      </c>
      <c r="T2772" s="13"/>
    </row>
    <row r="2773" spans="1:20" ht="11.85" hidden="1" customHeight="1" x14ac:dyDescent="0.2">
      <c r="A2773" s="3" t="s">
        <v>1275</v>
      </c>
      <c r="C2773" s="2">
        <v>0</v>
      </c>
      <c r="D2773" s="2"/>
      <c r="E2773" s="2">
        <v>0</v>
      </c>
      <c r="F2773" s="2"/>
      <c r="G2773" s="2">
        <v>0</v>
      </c>
      <c r="H2773" s="2"/>
      <c r="I2773" s="2">
        <v>0</v>
      </c>
      <c r="J2773" s="2"/>
      <c r="K2773" s="4">
        <v>0</v>
      </c>
      <c r="L2773" s="2"/>
      <c r="M2773" s="4">
        <v>0</v>
      </c>
      <c r="N2773" s="2"/>
      <c r="O2773" s="4">
        <v>0</v>
      </c>
      <c r="P2773" s="2"/>
      <c r="Q2773" s="4">
        <f t="shared" si="87"/>
        <v>0</v>
      </c>
      <c r="T2773" s="13"/>
    </row>
    <row r="2774" spans="1:20" ht="11.85" customHeight="1" x14ac:dyDescent="0.2">
      <c r="A2774" s="3" t="s">
        <v>1276</v>
      </c>
      <c r="C2774" s="2">
        <v>0</v>
      </c>
      <c r="D2774" s="2"/>
      <c r="E2774" s="2">
        <v>0</v>
      </c>
      <c r="F2774" s="2"/>
      <c r="G2774" s="2">
        <v>0</v>
      </c>
      <c r="H2774" s="2"/>
      <c r="I2774" s="2">
        <v>0</v>
      </c>
      <c r="J2774" s="2"/>
      <c r="K2774" s="4">
        <v>0</v>
      </c>
      <c r="L2774" s="2"/>
      <c r="M2774" s="4">
        <v>0</v>
      </c>
      <c r="N2774" s="2"/>
      <c r="O2774" s="4">
        <v>0</v>
      </c>
      <c r="P2774" s="2"/>
      <c r="Q2774" s="4">
        <f t="shared" si="87"/>
        <v>0</v>
      </c>
      <c r="T2774" s="13"/>
    </row>
    <row r="2775" spans="1:20" ht="11.85" customHeight="1" x14ac:dyDescent="0.2">
      <c r="A2775" s="3" t="s">
        <v>1277</v>
      </c>
      <c r="C2775" s="14">
        <v>0</v>
      </c>
      <c r="D2775" s="2"/>
      <c r="E2775" s="14">
        <v>0</v>
      </c>
      <c r="F2775" s="2"/>
      <c r="G2775" s="14">
        <v>0</v>
      </c>
      <c r="H2775" s="2"/>
      <c r="I2775" s="14">
        <v>0</v>
      </c>
      <c r="J2775" s="2"/>
      <c r="K2775" s="15">
        <v>0</v>
      </c>
      <c r="L2775" s="2"/>
      <c r="M2775" s="15">
        <v>0</v>
      </c>
      <c r="N2775" s="2"/>
      <c r="O2775" s="15">
        <v>0</v>
      </c>
      <c r="P2775" s="2"/>
      <c r="Q2775" s="15">
        <f>M2775+O2775</f>
        <v>0</v>
      </c>
      <c r="T2775" s="13"/>
    </row>
    <row r="2776" spans="1:20" ht="11.85" customHeight="1" x14ac:dyDescent="0.2">
      <c r="A2776" s="3" t="s">
        <v>322</v>
      </c>
      <c r="C2776" s="2">
        <f>SUM(C2756:C2762)+SUM(C2763:C2775)</f>
        <v>0</v>
      </c>
      <c r="D2776" s="2"/>
      <c r="E2776" s="2">
        <f>SUM(E2756:E2762)+SUM(E2763:E2775)</f>
        <v>0</v>
      </c>
      <c r="F2776" s="2"/>
      <c r="G2776" s="2">
        <f>SUM(G2756:G2762)+SUM(G2763:G2775)</f>
        <v>0</v>
      </c>
      <c r="H2776" s="2"/>
      <c r="I2776" s="2">
        <f>SUM(I2756:I2762)+SUM(I2763:I2775)</f>
        <v>0</v>
      </c>
      <c r="J2776" s="2"/>
      <c r="K2776" s="4">
        <f>SUM(K2756:K2762)+SUM(K2763:K2775)</f>
        <v>0</v>
      </c>
      <c r="L2776" s="2"/>
      <c r="M2776" s="4">
        <f>SUM(M2756:M2762)+SUM(M2763:M2775)</f>
        <v>0</v>
      </c>
      <c r="N2776" s="2"/>
      <c r="O2776" s="4">
        <f>SUM(O2756:O2762)+SUM(O2763:O2775)</f>
        <v>0</v>
      </c>
      <c r="P2776" s="2"/>
      <c r="Q2776" s="4">
        <f>SUM(Q2756:Q2762)+SUM(Q2763:Q2775)</f>
        <v>0</v>
      </c>
      <c r="R2776" s="2"/>
    </row>
    <row r="2777" spans="1:20" ht="11.85" customHeight="1" x14ac:dyDescent="0.2">
      <c r="D2777" s="2"/>
      <c r="F2777" s="2"/>
      <c r="H2777" s="2"/>
      <c r="J2777" s="2"/>
      <c r="L2777" s="2"/>
      <c r="N2777" s="2"/>
      <c r="P2777" s="2"/>
    </row>
    <row r="2778" spans="1:20" ht="11.85" customHeight="1" x14ac:dyDescent="0.2">
      <c r="A2778" s="3" t="s">
        <v>1278</v>
      </c>
      <c r="C2778" s="2">
        <v>0</v>
      </c>
      <c r="D2778" s="2"/>
      <c r="E2778" s="2">
        <v>0</v>
      </c>
      <c r="F2778" s="2"/>
      <c r="G2778" s="2">
        <v>0</v>
      </c>
      <c r="H2778" s="2"/>
      <c r="I2778" s="2">
        <v>0</v>
      </c>
      <c r="J2778" s="2"/>
      <c r="K2778" s="4">
        <v>0</v>
      </c>
      <c r="L2778" s="2"/>
      <c r="M2778" s="4">
        <v>0</v>
      </c>
      <c r="N2778" s="2"/>
      <c r="O2778" s="4">
        <v>0</v>
      </c>
      <c r="P2778" s="2"/>
      <c r="Q2778" s="4">
        <f>M2778+O2778</f>
        <v>0</v>
      </c>
    </row>
    <row r="2779" spans="1:20" ht="11.85" customHeight="1" x14ac:dyDescent="0.2">
      <c r="A2779" s="3" t="s">
        <v>1279</v>
      </c>
      <c r="C2779" s="14">
        <v>0</v>
      </c>
      <c r="D2779" s="2"/>
      <c r="E2779" s="14">
        <v>0</v>
      </c>
      <c r="F2779" s="2"/>
      <c r="G2779" s="14">
        <v>0</v>
      </c>
      <c r="H2779" s="2"/>
      <c r="I2779" s="14">
        <v>0</v>
      </c>
      <c r="J2779" s="2"/>
      <c r="K2779" s="15">
        <v>0</v>
      </c>
      <c r="L2779" s="2"/>
      <c r="M2779" s="15">
        <v>0</v>
      </c>
      <c r="N2779" s="2"/>
      <c r="O2779" s="15">
        <v>0</v>
      </c>
      <c r="P2779" s="2"/>
      <c r="Q2779" s="15">
        <v>0</v>
      </c>
    </row>
    <row r="2780" spans="1:20" ht="11.85" customHeight="1" x14ac:dyDescent="0.2">
      <c r="A2780" s="3" t="s">
        <v>325</v>
      </c>
      <c r="C2780" s="2">
        <f>SUM(C2778:C2779)</f>
        <v>0</v>
      </c>
      <c r="D2780" s="2"/>
      <c r="E2780" s="2">
        <f>SUM(E2778:E2779)</f>
        <v>0</v>
      </c>
      <c r="F2780" s="2"/>
      <c r="G2780" s="2">
        <f>SUM(G2778:G2779)</f>
        <v>0</v>
      </c>
      <c r="H2780" s="2"/>
      <c r="I2780" s="2">
        <f>SUM(I2778:I2779)</f>
        <v>0</v>
      </c>
      <c r="J2780" s="2"/>
      <c r="K2780" s="4">
        <f>SUM(K2778:K2779)</f>
        <v>0</v>
      </c>
      <c r="L2780" s="2"/>
      <c r="M2780" s="4">
        <f>SUM(M2778:M2779)</f>
        <v>0</v>
      </c>
      <c r="N2780" s="2"/>
      <c r="O2780" s="4">
        <f>SUM(O2778:O2779)</f>
        <v>0</v>
      </c>
      <c r="P2780" s="2"/>
      <c r="Q2780" s="4">
        <f>SUM(Q2778:Q2779)</f>
        <v>0</v>
      </c>
    </row>
    <row r="2781" spans="1:20" ht="11.85" customHeight="1" x14ac:dyDescent="0.2">
      <c r="D2781" s="2"/>
      <c r="F2781" s="2"/>
      <c r="H2781" s="2"/>
      <c r="J2781" s="2"/>
      <c r="L2781" s="2"/>
      <c r="N2781" s="2"/>
      <c r="P2781" s="2"/>
    </row>
    <row r="2782" spans="1:20" ht="11.85" customHeight="1" x14ac:dyDescent="0.2">
      <c r="A2782" s="1"/>
      <c r="B2782" s="1"/>
      <c r="E2782" s="2" t="str">
        <f>$E$1</f>
        <v>CITY OF BRADY</v>
      </c>
    </row>
    <row r="2783" spans="1:20" ht="11.85" customHeight="1" x14ac:dyDescent="0.2">
      <c r="E2783" s="2" t="str">
        <f>$E$2</f>
        <v>BUDGET REPORT</v>
      </c>
    </row>
    <row r="2784" spans="1:20" ht="11.85" customHeight="1" x14ac:dyDescent="0.2">
      <c r="E2784" s="2" t="str">
        <f>$E$3</f>
        <v>FISCAL YEAR 2022 - 2023</v>
      </c>
    </row>
    <row r="2785" spans="1:20" ht="11.85" customHeight="1" x14ac:dyDescent="0.2">
      <c r="A2785" s="3" t="s">
        <v>1126</v>
      </c>
    </row>
    <row r="2786" spans="1:20" ht="11.85" customHeight="1" x14ac:dyDescent="0.2">
      <c r="A2786" s="3" t="s">
        <v>1235</v>
      </c>
    </row>
    <row r="2787" spans="1:20" ht="11.85" customHeight="1" x14ac:dyDescent="0.2">
      <c r="A2787" s="30" t="s">
        <v>664</v>
      </c>
      <c r="I2787" s="49" t="str">
        <f>$I$6</f>
        <v>(----- 2021-2022 ------)</v>
      </c>
      <c r="J2787" s="49"/>
      <c r="K2787" s="49"/>
      <c r="L2787" s="6"/>
      <c r="M2787" s="49" t="str">
        <f>$M$6</f>
        <v>2022-2023</v>
      </c>
      <c r="N2787" s="49"/>
      <c r="O2787" s="49"/>
      <c r="P2787" s="49"/>
      <c r="Q2787" s="49"/>
    </row>
    <row r="2788" spans="1:20" ht="11.85" customHeight="1" x14ac:dyDescent="0.2">
      <c r="C2788" s="7" t="str">
        <f>$C$7</f>
        <v>2018-2019</v>
      </c>
      <c r="D2788" s="6"/>
      <c r="E2788" s="7" t="str">
        <f>$E$7</f>
        <v>2019-2020</v>
      </c>
      <c r="F2788" s="6"/>
      <c r="G2788" s="7" t="str">
        <f>$G$7</f>
        <v>2020-2021</v>
      </c>
      <c r="H2788" s="6"/>
      <c r="I2788" s="7" t="s">
        <v>9</v>
      </c>
      <c r="J2788" s="6"/>
      <c r="K2788" s="8" t="str">
        <f>+$K$7</f>
        <v>PROJECTED</v>
      </c>
      <c r="L2788" s="6"/>
      <c r="M2788" s="8" t="str">
        <f>$M$7</f>
        <v>2022-2023</v>
      </c>
      <c r="N2788" s="6"/>
      <c r="O2788" s="8" t="str">
        <f>$O$7</f>
        <v>2022-2023</v>
      </c>
      <c r="P2788" s="6"/>
      <c r="Q2788" s="8" t="str">
        <f>$Q$7</f>
        <v xml:space="preserve">APPROVED </v>
      </c>
    </row>
    <row r="2789" spans="1:20" ht="11.85" customHeight="1" x14ac:dyDescent="0.2">
      <c r="A2789" s="9" t="s">
        <v>268</v>
      </c>
      <c r="C2789" s="10" t="s">
        <v>12</v>
      </c>
      <c r="D2789" s="6"/>
      <c r="E2789" s="10" t="s">
        <v>12</v>
      </c>
      <c r="F2789" s="6"/>
      <c r="G2789" s="10" t="s">
        <v>12</v>
      </c>
      <c r="H2789" s="6"/>
      <c r="I2789" s="10" t="s">
        <v>13</v>
      </c>
      <c r="J2789" s="6"/>
      <c r="K2789" s="11" t="s">
        <v>13</v>
      </c>
      <c r="L2789" s="6"/>
      <c r="M2789" s="11" t="str">
        <f>$M$8</f>
        <v>BASE</v>
      </c>
      <c r="N2789" s="6"/>
      <c r="O2789" s="11" t="str">
        <f>$O$8</f>
        <v>SUPPLEMENTAL</v>
      </c>
      <c r="P2789" s="6"/>
      <c r="Q2789" s="11" t="str">
        <f>$Q$8</f>
        <v>BUDGET</v>
      </c>
    </row>
    <row r="2790" spans="1:20" ht="11.85" customHeight="1" x14ac:dyDescent="0.2">
      <c r="D2790" s="2"/>
      <c r="F2790" s="2"/>
      <c r="H2790" s="2"/>
      <c r="J2790" s="2"/>
      <c r="L2790" s="2"/>
      <c r="N2790" s="2"/>
      <c r="P2790" s="2"/>
    </row>
    <row r="2791" spans="1:20" ht="11.85" customHeight="1" x14ac:dyDescent="0.2">
      <c r="A2791" s="12" t="s">
        <v>1006</v>
      </c>
      <c r="D2791" s="2"/>
      <c r="F2791" s="2"/>
      <c r="H2791" s="2"/>
      <c r="J2791" s="2"/>
      <c r="L2791" s="2"/>
      <c r="N2791" s="2"/>
      <c r="P2791" s="2"/>
    </row>
    <row r="2792" spans="1:20" ht="11.85" customHeight="1" x14ac:dyDescent="0.2">
      <c r="A2792" s="3" t="s">
        <v>1280</v>
      </c>
      <c r="C2792" s="14">
        <v>0</v>
      </c>
      <c r="D2792" s="2"/>
      <c r="E2792" s="14">
        <v>0</v>
      </c>
      <c r="F2792" s="2"/>
      <c r="G2792" s="14">
        <v>0</v>
      </c>
      <c r="H2792" s="2"/>
      <c r="I2792" s="14">
        <v>0</v>
      </c>
      <c r="J2792" s="2"/>
      <c r="K2792" s="15">
        <v>0</v>
      </c>
      <c r="L2792" s="2"/>
      <c r="M2792" s="15">
        <v>0</v>
      </c>
      <c r="N2792" s="2"/>
      <c r="O2792" s="15">
        <v>0</v>
      </c>
      <c r="P2792" s="2"/>
      <c r="Q2792" s="15">
        <f>M2792+O2792</f>
        <v>0</v>
      </c>
    </row>
    <row r="2793" spans="1:20" ht="11.85" customHeight="1" x14ac:dyDescent="0.2">
      <c r="A2793" s="3" t="s">
        <v>1008</v>
      </c>
      <c r="C2793" s="2">
        <f>SUM(C2792:C2792)</f>
        <v>0</v>
      </c>
      <c r="D2793" s="2"/>
      <c r="E2793" s="2">
        <f>SUM(E2792:E2792)</f>
        <v>0</v>
      </c>
      <c r="F2793" s="2"/>
      <c r="G2793" s="2">
        <f>SUM(G2792:G2792)</f>
        <v>0</v>
      </c>
      <c r="H2793" s="2"/>
      <c r="I2793" s="2">
        <f>SUM(I2792:I2792)</f>
        <v>0</v>
      </c>
      <c r="J2793" s="2"/>
      <c r="K2793" s="4">
        <f>SUM(K2792:K2792)</f>
        <v>0</v>
      </c>
      <c r="L2793" s="2"/>
      <c r="M2793" s="4">
        <f>SUM(M2792:M2792)</f>
        <v>0</v>
      </c>
      <c r="N2793" s="2"/>
      <c r="O2793" s="4">
        <f>SUM(O2792:O2792)</f>
        <v>0</v>
      </c>
      <c r="P2793" s="2"/>
      <c r="Q2793" s="4">
        <f>SUM(Q2792:Q2792)</f>
        <v>0</v>
      </c>
    </row>
    <row r="2794" spans="1:20" ht="11.85" customHeight="1" x14ac:dyDescent="0.2">
      <c r="D2794" s="2"/>
      <c r="F2794" s="2"/>
      <c r="H2794" s="2"/>
      <c r="J2794" s="2"/>
      <c r="L2794" s="2"/>
      <c r="N2794" s="2"/>
      <c r="P2794" s="2"/>
    </row>
    <row r="2795" spans="1:20" ht="11.85" customHeight="1" x14ac:dyDescent="0.2">
      <c r="A2795" s="12" t="s">
        <v>326</v>
      </c>
      <c r="D2795" s="2"/>
      <c r="F2795" s="2"/>
      <c r="H2795" s="2"/>
      <c r="J2795" s="2"/>
      <c r="L2795" s="2"/>
      <c r="N2795" s="2"/>
      <c r="P2795" s="2"/>
    </row>
    <row r="2796" spans="1:20" ht="11.85" customHeight="1" x14ac:dyDescent="0.2">
      <c r="A2796" s="3" t="s">
        <v>1281</v>
      </c>
      <c r="C2796" s="2">
        <v>0</v>
      </c>
      <c r="D2796" s="2"/>
      <c r="E2796" s="2">
        <v>0</v>
      </c>
      <c r="F2796" s="2"/>
      <c r="G2796" s="2">
        <v>0</v>
      </c>
      <c r="H2796" s="2"/>
      <c r="I2796" s="2">
        <v>0</v>
      </c>
      <c r="J2796" s="2"/>
      <c r="K2796" s="4">
        <v>0</v>
      </c>
      <c r="L2796" s="2"/>
      <c r="M2796" s="4">
        <v>0</v>
      </c>
      <c r="N2796" s="2"/>
      <c r="O2796" s="4">
        <v>0</v>
      </c>
      <c r="P2796" s="2"/>
      <c r="Q2796" s="4">
        <f t="shared" ref="Q2796:Q2802" si="88">M2796+O2796</f>
        <v>0</v>
      </c>
      <c r="T2796" s="13"/>
    </row>
    <row r="2797" spans="1:20" ht="11.85" customHeight="1" x14ac:dyDescent="0.2">
      <c r="A2797" s="3" t="s">
        <v>1282</v>
      </c>
      <c r="C2797" s="2">
        <v>0</v>
      </c>
      <c r="D2797" s="2"/>
      <c r="E2797" s="2">
        <v>0</v>
      </c>
      <c r="F2797" s="2"/>
      <c r="G2797" s="2">
        <v>0</v>
      </c>
      <c r="H2797" s="2"/>
      <c r="I2797" s="2">
        <v>0</v>
      </c>
      <c r="J2797" s="2"/>
      <c r="K2797" s="4">
        <v>0</v>
      </c>
      <c r="L2797" s="2"/>
      <c r="M2797" s="4">
        <v>0</v>
      </c>
      <c r="N2797" s="2"/>
      <c r="O2797" s="4">
        <v>0</v>
      </c>
      <c r="P2797" s="2"/>
      <c r="Q2797" s="4">
        <f t="shared" si="88"/>
        <v>0</v>
      </c>
    </row>
    <row r="2798" spans="1:20" ht="11.85" customHeight="1" x14ac:dyDescent="0.2">
      <c r="A2798" s="3" t="s">
        <v>1283</v>
      </c>
      <c r="C2798" s="2">
        <v>0</v>
      </c>
      <c r="D2798" s="2"/>
      <c r="E2798" s="2">
        <v>0</v>
      </c>
      <c r="F2798" s="2"/>
      <c r="G2798" s="2">
        <v>0</v>
      </c>
      <c r="H2798" s="2"/>
      <c r="I2798" s="2">
        <v>0</v>
      </c>
      <c r="J2798" s="2"/>
      <c r="K2798" s="4">
        <v>0</v>
      </c>
      <c r="L2798" s="2"/>
      <c r="M2798" s="4">
        <v>0</v>
      </c>
      <c r="N2798" s="2"/>
      <c r="O2798" s="4">
        <v>0</v>
      </c>
      <c r="P2798" s="2"/>
      <c r="Q2798" s="4">
        <f t="shared" si="88"/>
        <v>0</v>
      </c>
    </row>
    <row r="2799" spans="1:20" ht="11.85" hidden="1" customHeight="1" x14ac:dyDescent="0.2">
      <c r="A2799" s="3" t="s">
        <v>1284</v>
      </c>
      <c r="C2799" s="2">
        <v>0</v>
      </c>
      <c r="D2799" s="2"/>
      <c r="E2799" s="2">
        <v>0</v>
      </c>
      <c r="F2799" s="2"/>
      <c r="G2799" s="2">
        <v>0</v>
      </c>
      <c r="H2799" s="2"/>
      <c r="I2799" s="2">
        <v>0</v>
      </c>
      <c r="J2799" s="2"/>
      <c r="K2799" s="4">
        <v>0</v>
      </c>
      <c r="L2799" s="2"/>
      <c r="M2799" s="4">
        <v>0</v>
      </c>
      <c r="N2799" s="2"/>
      <c r="O2799" s="4">
        <v>0</v>
      </c>
      <c r="P2799" s="2"/>
      <c r="Q2799" s="4">
        <f t="shared" si="88"/>
        <v>0</v>
      </c>
    </row>
    <row r="2800" spans="1:20" ht="11.85" customHeight="1" x14ac:dyDescent="0.2">
      <c r="A2800" s="3" t="s">
        <v>1285</v>
      </c>
      <c r="C2800" s="2">
        <v>0</v>
      </c>
      <c r="D2800" s="2"/>
      <c r="E2800" s="2">
        <v>0</v>
      </c>
      <c r="F2800" s="2"/>
      <c r="G2800" s="2">
        <v>0</v>
      </c>
      <c r="H2800" s="2"/>
      <c r="I2800" s="2">
        <v>0</v>
      </c>
      <c r="J2800" s="2"/>
      <c r="K2800" s="4">
        <v>0</v>
      </c>
      <c r="L2800" s="2"/>
      <c r="M2800" s="4">
        <v>0</v>
      </c>
      <c r="N2800" s="2"/>
      <c r="O2800" s="4">
        <v>0</v>
      </c>
      <c r="P2800" s="2"/>
      <c r="Q2800" s="4">
        <f t="shared" si="88"/>
        <v>0</v>
      </c>
    </row>
    <row r="2801" spans="1:22" ht="11.85" customHeight="1" x14ac:dyDescent="0.2">
      <c r="A2801" s="3" t="s">
        <v>1286</v>
      </c>
      <c r="C2801" s="2">
        <v>0</v>
      </c>
      <c r="D2801" s="2"/>
      <c r="E2801" s="2">
        <v>0</v>
      </c>
      <c r="F2801" s="2"/>
      <c r="G2801" s="2">
        <v>0</v>
      </c>
      <c r="H2801" s="2"/>
      <c r="I2801" s="2">
        <v>0</v>
      </c>
      <c r="J2801" s="2"/>
      <c r="K2801" s="4">
        <v>0</v>
      </c>
      <c r="L2801" s="2"/>
      <c r="M2801" s="4">
        <v>0</v>
      </c>
      <c r="N2801" s="2"/>
      <c r="O2801" s="4">
        <v>0</v>
      </c>
      <c r="P2801" s="2"/>
      <c r="Q2801" s="4">
        <f t="shared" si="88"/>
        <v>0</v>
      </c>
    </row>
    <row r="2802" spans="1:22" ht="11.85" customHeight="1" x14ac:dyDescent="0.2">
      <c r="A2802" s="3" t="s">
        <v>1287</v>
      </c>
      <c r="C2802" s="14">
        <v>0</v>
      </c>
      <c r="D2802" s="2"/>
      <c r="E2802" s="14">
        <v>0</v>
      </c>
      <c r="F2802" s="2"/>
      <c r="G2802" s="14">
        <v>0</v>
      </c>
      <c r="H2802" s="2"/>
      <c r="I2802" s="14">
        <v>0</v>
      </c>
      <c r="J2802" s="2"/>
      <c r="K2802" s="15">
        <v>0</v>
      </c>
      <c r="L2802" s="2"/>
      <c r="M2802" s="15">
        <v>0</v>
      </c>
      <c r="N2802" s="2"/>
      <c r="O2802" s="15">
        <v>0</v>
      </c>
      <c r="P2802" s="2"/>
      <c r="Q2802" s="15">
        <f t="shared" si="88"/>
        <v>0</v>
      </c>
      <c r="R2802" s="2"/>
    </row>
    <row r="2803" spans="1:22" ht="11.85" customHeight="1" x14ac:dyDescent="0.2">
      <c r="A2803" s="3" t="s">
        <v>330</v>
      </c>
      <c r="C2803" s="2">
        <f>SUM(C2796:C2802)</f>
        <v>0</v>
      </c>
      <c r="D2803" s="2"/>
      <c r="E2803" s="2">
        <f>SUM(E2796:E2802)</f>
        <v>0</v>
      </c>
      <c r="F2803" s="2"/>
      <c r="G2803" s="2">
        <f>SUM(G2796:G2802)</f>
        <v>0</v>
      </c>
      <c r="H2803" s="2"/>
      <c r="I2803" s="2">
        <f>SUM(I2796:I2802)</f>
        <v>0</v>
      </c>
      <c r="J2803" s="2"/>
      <c r="K2803" s="4">
        <f>SUM(K2796:K2802)</f>
        <v>0</v>
      </c>
      <c r="L2803" s="2"/>
      <c r="M2803" s="4">
        <f>SUM(M2796:M2802)</f>
        <v>0</v>
      </c>
      <c r="N2803" s="2"/>
      <c r="O2803" s="4">
        <f>SUM(O2796:O2802)</f>
        <v>0</v>
      </c>
      <c r="P2803" s="2"/>
      <c r="Q2803" s="4">
        <f>SUM(Q2796:Q2802)</f>
        <v>0</v>
      </c>
    </row>
    <row r="2804" spans="1:22" ht="11.85" customHeight="1" x14ac:dyDescent="0.2">
      <c r="D2804" s="2"/>
      <c r="F2804" s="2"/>
      <c r="H2804" s="2"/>
      <c r="J2804" s="2"/>
      <c r="L2804" s="2"/>
      <c r="N2804" s="2"/>
      <c r="P2804" s="2"/>
      <c r="T2804" s="13"/>
    </row>
    <row r="2805" spans="1:22" ht="11.85" customHeight="1" x14ac:dyDescent="0.2">
      <c r="A2805" s="3" t="s">
        <v>1288</v>
      </c>
      <c r="C2805" s="2">
        <f>C2737+C2753+C2776+C2780+C2793+C2803</f>
        <v>0</v>
      </c>
      <c r="D2805" s="2"/>
      <c r="E2805" s="2">
        <f>E2737+E2753+E2776+E2780+E2793+E2803</f>
        <v>0</v>
      </c>
      <c r="F2805" s="2"/>
      <c r="G2805" s="2">
        <f>G2737+G2753+G2776+G2780+G2793+G2803</f>
        <v>0</v>
      </c>
      <c r="H2805" s="2"/>
      <c r="I2805" s="2">
        <f>I2737+I2753+I2776+I2780+I2793+I2803</f>
        <v>0</v>
      </c>
      <c r="J2805" s="2"/>
      <c r="K2805" s="4">
        <f>K2737+K2753+K2776+K2780+K2793+K2803</f>
        <v>0</v>
      </c>
      <c r="L2805" s="2"/>
      <c r="M2805" s="4">
        <f>M2737+M2753+M2776+M2780+M2793+M2803</f>
        <v>0</v>
      </c>
      <c r="N2805" s="2"/>
      <c r="O2805" s="4">
        <f>O2737+O2753+O2776+O2780+O2793+O2803</f>
        <v>0</v>
      </c>
      <c r="P2805" s="2"/>
      <c r="Q2805" s="4">
        <f>Q2737+Q2753+Q2776+Q2780+Q2793+Q2803</f>
        <v>0</v>
      </c>
      <c r="R2805" s="2"/>
      <c r="U2805" s="16"/>
      <c r="V2805" s="2"/>
    </row>
    <row r="2806" spans="1:22" ht="11.85" customHeight="1" x14ac:dyDescent="0.2"/>
    <row r="2807" spans="1:22" ht="11.85" customHeight="1" x14ac:dyDescent="0.2"/>
    <row r="2808" spans="1:22" ht="11.85" customHeight="1" x14ac:dyDescent="0.2"/>
    <row r="2809" spans="1:22" ht="11.85" customHeight="1" x14ac:dyDescent="0.2"/>
    <row r="2810" spans="1:22" ht="11.85" customHeight="1" x14ac:dyDescent="0.2"/>
    <row r="2811" spans="1:22" ht="11.85" customHeight="1" x14ac:dyDescent="0.2"/>
    <row r="2812" spans="1:22" ht="11.85" customHeight="1" x14ac:dyDescent="0.2"/>
    <row r="2813" spans="1:22" ht="11.85" customHeight="1" x14ac:dyDescent="0.2"/>
    <row r="2814" spans="1:22" ht="11.85" customHeight="1" x14ac:dyDescent="0.2"/>
    <row r="2815" spans="1:22" ht="11.85" customHeight="1" x14ac:dyDescent="0.2"/>
    <row r="2816" spans="1:22" ht="11.85" customHeight="1" x14ac:dyDescent="0.2"/>
    <row r="2817" ht="11.85" customHeight="1" x14ac:dyDescent="0.2"/>
    <row r="2818" ht="11.85" customHeight="1" x14ac:dyDescent="0.2"/>
    <row r="2819" ht="11.85" customHeight="1" x14ac:dyDescent="0.2"/>
    <row r="2820" ht="11.85" customHeight="1" x14ac:dyDescent="0.2"/>
    <row r="2821" ht="11.85" customHeight="1" x14ac:dyDescent="0.2"/>
    <row r="2822" ht="11.85" customHeight="1" x14ac:dyDescent="0.2"/>
    <row r="2823" ht="11.85" customHeight="1" x14ac:dyDescent="0.2"/>
    <row r="2824" ht="11.85" customHeight="1" x14ac:dyDescent="0.2"/>
    <row r="2825" ht="11.85" customHeight="1" x14ac:dyDescent="0.2"/>
    <row r="2826" ht="11.85" customHeight="1" x14ac:dyDescent="0.2"/>
    <row r="2827" ht="11.85" customHeight="1" x14ac:dyDescent="0.2"/>
    <row r="2828" ht="11.85" customHeight="1" x14ac:dyDescent="0.2"/>
    <row r="2829" ht="11.85" customHeight="1" x14ac:dyDescent="0.2"/>
    <row r="2830" ht="11.85" customHeight="1" x14ac:dyDescent="0.2"/>
    <row r="2831" ht="11.85" customHeight="1" x14ac:dyDescent="0.2"/>
    <row r="2832" ht="11.85" customHeight="1" x14ac:dyDescent="0.2"/>
    <row r="2833" spans="1:5" ht="11.85" customHeight="1" x14ac:dyDescent="0.2"/>
    <row r="2834" spans="1:5" ht="11.85" customHeight="1" x14ac:dyDescent="0.2"/>
    <row r="2835" spans="1:5" ht="11.85" customHeight="1" x14ac:dyDescent="0.2"/>
    <row r="2836" spans="1:5" ht="11.85" customHeight="1" x14ac:dyDescent="0.2"/>
    <row r="2837" spans="1:5" ht="11.85" customHeight="1" x14ac:dyDescent="0.2"/>
    <row r="2838" spans="1:5" ht="11.85" customHeight="1" x14ac:dyDescent="0.2"/>
    <row r="2839" spans="1:5" ht="11.85" customHeight="1" x14ac:dyDescent="0.2"/>
    <row r="2840" spans="1:5" ht="11.85" customHeight="1" x14ac:dyDescent="0.2"/>
    <row r="2841" spans="1:5" ht="11.85" customHeight="1" x14ac:dyDescent="0.2"/>
    <row r="2842" spans="1:5" ht="11.85" customHeight="1" x14ac:dyDescent="0.2"/>
    <row r="2843" spans="1:5" ht="11.85" customHeight="1" x14ac:dyDescent="0.2"/>
    <row r="2844" spans="1:5" ht="11.85" customHeight="1" x14ac:dyDescent="0.2"/>
    <row r="2845" spans="1:5" ht="11.85" customHeight="1" x14ac:dyDescent="0.2"/>
    <row r="2846" spans="1:5" ht="11.85" customHeight="1" x14ac:dyDescent="0.2"/>
    <row r="2847" spans="1:5" ht="11.85" customHeight="1" x14ac:dyDescent="0.2">
      <c r="A2847" s="1"/>
      <c r="B2847" s="1"/>
      <c r="E2847" s="2" t="str">
        <f>$E$1</f>
        <v>CITY OF BRADY</v>
      </c>
    </row>
    <row r="2848" spans="1:5" ht="11.85" customHeight="1" x14ac:dyDescent="0.2">
      <c r="E2848" s="2" t="str">
        <f>$E$2</f>
        <v>BUDGET REPORT</v>
      </c>
    </row>
    <row r="2849" spans="1:22" ht="11.85" customHeight="1" x14ac:dyDescent="0.2">
      <c r="E2849" s="2" t="str">
        <f>$E$3</f>
        <v>FISCAL YEAR 2022 - 2023</v>
      </c>
    </row>
    <row r="2850" spans="1:22" ht="11.85" customHeight="1" x14ac:dyDescent="0.2">
      <c r="A2850" s="3" t="s">
        <v>1126</v>
      </c>
    </row>
    <row r="2851" spans="1:22" ht="11.85" customHeight="1" x14ac:dyDescent="0.2">
      <c r="A2851" s="3" t="s">
        <v>1289</v>
      </c>
    </row>
    <row r="2852" spans="1:22" ht="11.85" customHeight="1" x14ac:dyDescent="0.2">
      <c r="A2852" s="30" t="s">
        <v>664</v>
      </c>
      <c r="I2852" s="49" t="str">
        <f>$I$6</f>
        <v>(----- 2021-2022 ------)</v>
      </c>
      <c r="J2852" s="49"/>
      <c r="K2852" s="49"/>
      <c r="L2852" s="6"/>
      <c r="M2852" s="49" t="str">
        <f>$M$6</f>
        <v>2022-2023</v>
      </c>
      <c r="N2852" s="49"/>
      <c r="O2852" s="49"/>
      <c r="P2852" s="49"/>
      <c r="Q2852" s="49"/>
    </row>
    <row r="2853" spans="1:22" ht="11.85" customHeight="1" x14ac:dyDescent="0.2">
      <c r="C2853" s="7" t="str">
        <f>$C$7</f>
        <v>2018-2019</v>
      </c>
      <c r="D2853" s="6"/>
      <c r="E2853" s="7" t="str">
        <f>$E$7</f>
        <v>2019-2020</v>
      </c>
      <c r="F2853" s="6"/>
      <c r="G2853" s="7" t="str">
        <f>$G$7</f>
        <v>2020-2021</v>
      </c>
      <c r="H2853" s="6"/>
      <c r="I2853" s="7" t="s">
        <v>9</v>
      </c>
      <c r="J2853" s="6"/>
      <c r="K2853" s="8" t="str">
        <f>+$K$7</f>
        <v>PROJECTED</v>
      </c>
      <c r="L2853" s="6"/>
      <c r="M2853" s="8" t="str">
        <f>$M$7</f>
        <v>2022-2023</v>
      </c>
      <c r="N2853" s="6"/>
      <c r="O2853" s="8" t="str">
        <f>$O$7</f>
        <v>2022-2023</v>
      </c>
      <c r="P2853" s="6"/>
      <c r="Q2853" s="8" t="str">
        <f>$Q$7</f>
        <v xml:space="preserve">APPROVED </v>
      </c>
    </row>
    <row r="2854" spans="1:22" ht="11.85" customHeight="1" x14ac:dyDescent="0.2">
      <c r="A2854" s="9" t="s">
        <v>268</v>
      </c>
      <c r="C2854" s="10" t="s">
        <v>12</v>
      </c>
      <c r="D2854" s="6"/>
      <c r="E2854" s="10" t="s">
        <v>12</v>
      </c>
      <c r="F2854" s="6"/>
      <c r="G2854" s="10" t="s">
        <v>12</v>
      </c>
      <c r="H2854" s="6"/>
      <c r="I2854" s="10" t="s">
        <v>13</v>
      </c>
      <c r="J2854" s="6"/>
      <c r="K2854" s="11" t="s">
        <v>13</v>
      </c>
      <c r="L2854" s="6"/>
      <c r="M2854" s="11" t="str">
        <f>$M$8</f>
        <v>BASE</v>
      </c>
      <c r="N2854" s="6"/>
      <c r="O2854" s="11" t="str">
        <f>$O$8</f>
        <v>SUPPLEMENTAL</v>
      </c>
      <c r="P2854" s="6"/>
      <c r="Q2854" s="11" t="str">
        <f>$Q$8</f>
        <v>BUDGET</v>
      </c>
    </row>
    <row r="2855" spans="1:22" ht="11.85" customHeight="1" x14ac:dyDescent="0.2"/>
    <row r="2856" spans="1:22" ht="11.85" customHeight="1" x14ac:dyDescent="0.2">
      <c r="A2856" s="12" t="s">
        <v>281</v>
      </c>
      <c r="D2856" s="2"/>
      <c r="F2856" s="2"/>
      <c r="H2856" s="2"/>
      <c r="J2856" s="2"/>
      <c r="L2856" s="2"/>
      <c r="N2856" s="2"/>
      <c r="P2856" s="2"/>
    </row>
    <row r="2857" spans="1:22" ht="11.85" customHeight="1" x14ac:dyDescent="0.2">
      <c r="A2857" s="3" t="s">
        <v>1290</v>
      </c>
      <c r="C2857" s="2">
        <v>0</v>
      </c>
      <c r="D2857" s="2"/>
      <c r="E2857" s="2">
        <v>0</v>
      </c>
      <c r="F2857" s="2"/>
      <c r="G2857" s="2">
        <v>0</v>
      </c>
      <c r="H2857" s="2"/>
      <c r="I2857" s="2">
        <v>0</v>
      </c>
      <c r="J2857" s="2"/>
      <c r="K2857" s="4">
        <v>0</v>
      </c>
      <c r="L2857" s="2"/>
      <c r="M2857" s="4">
        <v>0</v>
      </c>
      <c r="N2857" s="2"/>
      <c r="O2857" s="4">
        <v>0</v>
      </c>
      <c r="P2857" s="2"/>
      <c r="Q2857" s="4">
        <f>M2857+O2857</f>
        <v>0</v>
      </c>
      <c r="T2857" s="13"/>
    </row>
    <row r="2858" spans="1:22" ht="11.85" customHeight="1" x14ac:dyDescent="0.2">
      <c r="A2858" s="3" t="s">
        <v>1291</v>
      </c>
      <c r="C2858" s="14">
        <v>0</v>
      </c>
      <c r="D2858" s="2"/>
      <c r="E2858" s="14">
        <v>0</v>
      </c>
      <c r="F2858" s="2"/>
      <c r="G2858" s="14">
        <v>0</v>
      </c>
      <c r="H2858" s="2"/>
      <c r="I2858" s="14">
        <v>0</v>
      </c>
      <c r="J2858" s="2"/>
      <c r="K2858" s="15">
        <v>0</v>
      </c>
      <c r="L2858" s="2"/>
      <c r="M2858" s="15">
        <v>0</v>
      </c>
      <c r="N2858" s="2"/>
      <c r="O2858" s="15">
        <v>0</v>
      </c>
      <c r="P2858" s="2"/>
      <c r="Q2858" s="15">
        <f>M2858+O2858</f>
        <v>0</v>
      </c>
      <c r="T2858" s="13"/>
      <c r="V2858" s="14"/>
    </row>
    <row r="2859" spans="1:22" ht="11.85" customHeight="1" x14ac:dyDescent="0.2">
      <c r="A2859" s="3" t="s">
        <v>299</v>
      </c>
      <c r="C2859" s="2">
        <f>SUM(C2857:C2858)</f>
        <v>0</v>
      </c>
      <c r="D2859" s="2"/>
      <c r="E2859" s="2">
        <f>SUM(E2857:E2858)</f>
        <v>0</v>
      </c>
      <c r="F2859" s="2"/>
      <c r="G2859" s="2">
        <f>SUM(G2857:G2858)</f>
        <v>0</v>
      </c>
      <c r="H2859" s="2"/>
      <c r="I2859" s="2">
        <f>SUM(I2857:I2858)</f>
        <v>0</v>
      </c>
      <c r="J2859" s="2"/>
      <c r="K2859" s="4">
        <f>SUM(K2857:K2858)</f>
        <v>0</v>
      </c>
      <c r="L2859" s="2"/>
      <c r="M2859" s="4">
        <f>SUM(M2857:M2858)</f>
        <v>0</v>
      </c>
      <c r="N2859" s="2"/>
      <c r="O2859" s="4">
        <f>SUM(O2857:O2858)</f>
        <v>0</v>
      </c>
      <c r="P2859" s="2"/>
      <c r="Q2859" s="4">
        <f>SUM(Q2857:Q2858)</f>
        <v>0</v>
      </c>
    </row>
    <row r="2860" spans="1:22" ht="11.85" customHeight="1" x14ac:dyDescent="0.2">
      <c r="D2860" s="2"/>
      <c r="F2860" s="2"/>
      <c r="H2860" s="2"/>
      <c r="J2860" s="2"/>
      <c r="L2860" s="2"/>
      <c r="N2860" s="2"/>
      <c r="P2860" s="2"/>
    </row>
    <row r="2861" spans="1:22" ht="11.85" customHeight="1" x14ac:dyDescent="0.2">
      <c r="A2861" s="12" t="s">
        <v>326</v>
      </c>
      <c r="D2861" s="2"/>
      <c r="F2861" s="2"/>
      <c r="H2861" s="2"/>
      <c r="J2861" s="2"/>
      <c r="L2861" s="2"/>
      <c r="N2861" s="2"/>
      <c r="P2861" s="2"/>
    </row>
    <row r="2862" spans="1:22" ht="11.85" customHeight="1" x14ac:dyDescent="0.2">
      <c r="A2862" s="3" t="s">
        <v>1292</v>
      </c>
      <c r="C2862" s="14">
        <v>0</v>
      </c>
      <c r="D2862" s="2"/>
      <c r="E2862" s="14">
        <v>0</v>
      </c>
      <c r="F2862" s="2"/>
      <c r="G2862" s="14">
        <v>0</v>
      </c>
      <c r="H2862" s="2"/>
      <c r="I2862" s="14">
        <v>0</v>
      </c>
      <c r="J2862" s="2"/>
      <c r="K2862" s="15">
        <v>0</v>
      </c>
      <c r="L2862" s="2"/>
      <c r="M2862" s="15">
        <v>0</v>
      </c>
      <c r="N2862" s="2"/>
      <c r="O2862" s="15">
        <v>0</v>
      </c>
      <c r="P2862" s="2"/>
      <c r="Q2862" s="15">
        <f>M2862+O2862</f>
        <v>0</v>
      </c>
    </row>
    <row r="2863" spans="1:22" ht="11.85" customHeight="1" x14ac:dyDescent="0.2">
      <c r="A2863" s="3" t="s">
        <v>330</v>
      </c>
      <c r="C2863" s="2">
        <f>SUM(C2862:C2862)</f>
        <v>0</v>
      </c>
      <c r="D2863" s="2"/>
      <c r="E2863" s="2">
        <f>SUM(E2862:E2862)</f>
        <v>0</v>
      </c>
      <c r="F2863" s="2"/>
      <c r="G2863" s="2">
        <f>SUM(G2862:G2862)</f>
        <v>0</v>
      </c>
      <c r="H2863" s="2"/>
      <c r="I2863" s="2">
        <f>SUM(I2862:I2862)</f>
        <v>0</v>
      </c>
      <c r="J2863" s="2"/>
      <c r="K2863" s="4">
        <f>SUM(K2862:K2862)</f>
        <v>0</v>
      </c>
      <c r="L2863" s="2"/>
      <c r="M2863" s="4">
        <f>SUM(M2862:M2862)</f>
        <v>0</v>
      </c>
      <c r="N2863" s="2"/>
      <c r="O2863" s="4">
        <f>SUM(O2862:O2862)</f>
        <v>0</v>
      </c>
      <c r="P2863" s="2"/>
      <c r="Q2863" s="4">
        <f>SUM(Q2862:Q2862)</f>
        <v>0</v>
      </c>
      <c r="V2863" s="35"/>
    </row>
    <row r="2864" spans="1:22" ht="11.85" customHeight="1" x14ac:dyDescent="0.2">
      <c r="D2864" s="2"/>
      <c r="F2864" s="2"/>
      <c r="H2864" s="2"/>
      <c r="J2864" s="2"/>
      <c r="L2864" s="2"/>
      <c r="N2864" s="2"/>
      <c r="P2864" s="2"/>
      <c r="T2864" s="13"/>
    </row>
    <row r="2865" spans="1:21" ht="11.85" customHeight="1" x14ac:dyDescent="0.2">
      <c r="A2865" s="3" t="s">
        <v>1293</v>
      </c>
      <c r="C2865" s="2">
        <f>+C2859+C2863</f>
        <v>0</v>
      </c>
      <c r="D2865" s="2"/>
      <c r="E2865" s="2">
        <f>+E2859+E2863</f>
        <v>0</v>
      </c>
      <c r="F2865" s="2"/>
      <c r="G2865" s="2">
        <f>+G2859+G2863</f>
        <v>0</v>
      </c>
      <c r="H2865" s="2"/>
      <c r="I2865" s="2">
        <f>+I2859+I2863</f>
        <v>0</v>
      </c>
      <c r="J2865" s="2"/>
      <c r="K2865" s="4">
        <f>+K2859+K2863</f>
        <v>0</v>
      </c>
      <c r="L2865" s="4"/>
      <c r="M2865" s="4">
        <f>+M2859+M2863</f>
        <v>0</v>
      </c>
      <c r="N2865" s="4"/>
      <c r="O2865" s="4">
        <f>+O2859+O2863</f>
        <v>0</v>
      </c>
      <c r="P2865" s="4"/>
      <c r="Q2865" s="4">
        <f>+Q2859+Q2863</f>
        <v>0</v>
      </c>
      <c r="R2865" s="2"/>
      <c r="U2865" s="16"/>
    </row>
    <row r="2866" spans="1:21" ht="11.85" customHeight="1" x14ac:dyDescent="0.2">
      <c r="D2866" s="2"/>
      <c r="F2866" s="2"/>
      <c r="H2866" s="2"/>
      <c r="J2866" s="2"/>
      <c r="L2866" s="2"/>
      <c r="N2866" s="2"/>
      <c r="P2866" s="2"/>
      <c r="T2866" s="13"/>
    </row>
    <row r="2867" spans="1:21" ht="11.85" customHeight="1" x14ac:dyDescent="0.2">
      <c r="D2867" s="2"/>
      <c r="F2867" s="2"/>
      <c r="H2867" s="2"/>
      <c r="J2867" s="2"/>
      <c r="L2867" s="2"/>
      <c r="N2867" s="2"/>
      <c r="P2867" s="2"/>
      <c r="T2867" s="13"/>
    </row>
    <row r="2868" spans="1:21" ht="11.85" customHeight="1" x14ac:dyDescent="0.2">
      <c r="D2868" s="2"/>
      <c r="F2868" s="2"/>
      <c r="H2868" s="2"/>
      <c r="J2868" s="2"/>
      <c r="L2868" s="2"/>
      <c r="N2868" s="2"/>
      <c r="P2868" s="2"/>
      <c r="T2868" s="13"/>
    </row>
    <row r="2869" spans="1:21" ht="11.85" customHeight="1" x14ac:dyDescent="0.2">
      <c r="D2869" s="2"/>
      <c r="F2869" s="2"/>
      <c r="H2869" s="2"/>
      <c r="J2869" s="2"/>
      <c r="L2869" s="2"/>
      <c r="N2869" s="2"/>
      <c r="P2869" s="2"/>
      <c r="T2869" s="13"/>
    </row>
    <row r="2870" spans="1:21" ht="11.85" customHeight="1" x14ac:dyDescent="0.2">
      <c r="D2870" s="2"/>
      <c r="F2870" s="2"/>
      <c r="H2870" s="2"/>
      <c r="J2870" s="2"/>
      <c r="L2870" s="2"/>
      <c r="N2870" s="2"/>
      <c r="P2870" s="2"/>
      <c r="T2870" s="13"/>
    </row>
    <row r="2871" spans="1:21" ht="11.85" customHeight="1" x14ac:dyDescent="0.2">
      <c r="D2871" s="2"/>
      <c r="F2871" s="2"/>
      <c r="H2871" s="2"/>
      <c r="J2871" s="2"/>
      <c r="L2871" s="2"/>
      <c r="N2871" s="2"/>
      <c r="P2871" s="2"/>
      <c r="T2871" s="13"/>
    </row>
    <row r="2872" spans="1:21" ht="11.85" customHeight="1" x14ac:dyDescent="0.2">
      <c r="D2872" s="2"/>
      <c r="F2872" s="2"/>
      <c r="H2872" s="2"/>
      <c r="J2872" s="2"/>
      <c r="L2872" s="2"/>
      <c r="N2872" s="2"/>
      <c r="P2872" s="2"/>
      <c r="T2872" s="13"/>
    </row>
    <row r="2873" spans="1:21" ht="11.85" customHeight="1" x14ac:dyDescent="0.2">
      <c r="D2873" s="2"/>
      <c r="F2873" s="2"/>
      <c r="H2873" s="2"/>
      <c r="J2873" s="2"/>
      <c r="L2873" s="2"/>
      <c r="N2873" s="2"/>
      <c r="P2873" s="2"/>
      <c r="T2873" s="13"/>
    </row>
    <row r="2874" spans="1:21" ht="11.85" customHeight="1" x14ac:dyDescent="0.2">
      <c r="D2874" s="2"/>
      <c r="F2874" s="2"/>
      <c r="H2874" s="2"/>
      <c r="J2874" s="2"/>
      <c r="L2874" s="2"/>
      <c r="N2874" s="2"/>
      <c r="P2874" s="2"/>
      <c r="T2874" s="13"/>
    </row>
    <row r="2875" spans="1:21" ht="11.85" customHeight="1" x14ac:dyDescent="0.2">
      <c r="D2875" s="2"/>
      <c r="F2875" s="2"/>
      <c r="H2875" s="2"/>
      <c r="J2875" s="2"/>
      <c r="L2875" s="2"/>
      <c r="N2875" s="2"/>
      <c r="P2875" s="2"/>
      <c r="T2875" s="13"/>
    </row>
    <row r="2876" spans="1:21" ht="11.85" customHeight="1" x14ac:dyDescent="0.2">
      <c r="D2876" s="2"/>
      <c r="F2876" s="2"/>
      <c r="H2876" s="2"/>
      <c r="J2876" s="2"/>
      <c r="L2876" s="2"/>
      <c r="N2876" s="2"/>
      <c r="P2876" s="2"/>
      <c r="T2876" s="13"/>
    </row>
    <row r="2877" spans="1:21" ht="11.85" customHeight="1" x14ac:dyDescent="0.2">
      <c r="D2877" s="2"/>
      <c r="F2877" s="2"/>
      <c r="H2877" s="2"/>
      <c r="J2877" s="2"/>
      <c r="L2877" s="2"/>
      <c r="N2877" s="2"/>
      <c r="P2877" s="2"/>
      <c r="T2877" s="13"/>
    </row>
    <row r="2878" spans="1:21" ht="11.85" customHeight="1" x14ac:dyDescent="0.2">
      <c r="D2878" s="2"/>
      <c r="F2878" s="2"/>
      <c r="H2878" s="2"/>
      <c r="J2878" s="2"/>
      <c r="L2878" s="2"/>
      <c r="N2878" s="2"/>
      <c r="P2878" s="2"/>
      <c r="T2878" s="13"/>
    </row>
    <row r="2879" spans="1:21" ht="11.85" customHeight="1" x14ac:dyDescent="0.2">
      <c r="D2879" s="2"/>
      <c r="F2879" s="2"/>
      <c r="H2879" s="2"/>
      <c r="J2879" s="2"/>
      <c r="L2879" s="2"/>
      <c r="N2879" s="2"/>
      <c r="P2879" s="2"/>
      <c r="T2879" s="13"/>
    </row>
    <row r="2880" spans="1:21" ht="11.85" customHeight="1" x14ac:dyDescent="0.2">
      <c r="D2880" s="2"/>
      <c r="F2880" s="2"/>
      <c r="H2880" s="2"/>
      <c r="J2880" s="2"/>
      <c r="L2880" s="2"/>
      <c r="N2880" s="2"/>
      <c r="P2880" s="2"/>
      <c r="T2880" s="13"/>
    </row>
    <row r="2881" spans="4:20" ht="11.85" customHeight="1" x14ac:dyDescent="0.2">
      <c r="D2881" s="2"/>
      <c r="F2881" s="2"/>
      <c r="H2881" s="2"/>
      <c r="J2881" s="2"/>
      <c r="L2881" s="2"/>
      <c r="N2881" s="2"/>
      <c r="P2881" s="2"/>
      <c r="T2881" s="13"/>
    </row>
    <row r="2882" spans="4:20" ht="11.85" customHeight="1" x14ac:dyDescent="0.2">
      <c r="D2882" s="2"/>
      <c r="F2882" s="2"/>
      <c r="H2882" s="2"/>
      <c r="J2882" s="2"/>
      <c r="L2882" s="2"/>
      <c r="N2882" s="2"/>
      <c r="P2882" s="2"/>
      <c r="T2882" s="13"/>
    </row>
    <row r="2883" spans="4:20" ht="11.85" customHeight="1" x14ac:dyDescent="0.2">
      <c r="D2883" s="2"/>
      <c r="F2883" s="2"/>
      <c r="H2883" s="2"/>
      <c r="J2883" s="2"/>
      <c r="L2883" s="2"/>
      <c r="N2883" s="2"/>
      <c r="P2883" s="2"/>
      <c r="T2883" s="13"/>
    </row>
    <row r="2884" spans="4:20" ht="11.85" customHeight="1" x14ac:dyDescent="0.2">
      <c r="D2884" s="2"/>
      <c r="F2884" s="2"/>
      <c r="H2884" s="2"/>
      <c r="J2884" s="2"/>
      <c r="L2884" s="2"/>
      <c r="N2884" s="2"/>
      <c r="P2884" s="2"/>
      <c r="T2884" s="13"/>
    </row>
    <row r="2885" spans="4:20" ht="11.85" customHeight="1" x14ac:dyDescent="0.2">
      <c r="D2885" s="2"/>
      <c r="F2885" s="2"/>
      <c r="H2885" s="2"/>
      <c r="J2885" s="2"/>
      <c r="L2885" s="2"/>
      <c r="N2885" s="2"/>
      <c r="P2885" s="2"/>
      <c r="T2885" s="13"/>
    </row>
    <row r="2886" spans="4:20" ht="11.85" customHeight="1" x14ac:dyDescent="0.2">
      <c r="D2886" s="2"/>
      <c r="F2886" s="2"/>
      <c r="H2886" s="2"/>
      <c r="J2886" s="2"/>
      <c r="L2886" s="2"/>
      <c r="N2886" s="2"/>
      <c r="P2886" s="2"/>
      <c r="T2886" s="13"/>
    </row>
    <row r="2887" spans="4:20" ht="11.85" customHeight="1" x14ac:dyDescent="0.2">
      <c r="D2887" s="2"/>
      <c r="F2887" s="2"/>
      <c r="H2887" s="2"/>
      <c r="J2887" s="2"/>
      <c r="L2887" s="2"/>
      <c r="N2887" s="2"/>
      <c r="P2887" s="2"/>
      <c r="T2887" s="13"/>
    </row>
    <row r="2888" spans="4:20" ht="11.85" customHeight="1" x14ac:dyDescent="0.2">
      <c r="D2888" s="2"/>
      <c r="F2888" s="2"/>
      <c r="H2888" s="2"/>
      <c r="J2888" s="2"/>
      <c r="L2888" s="2"/>
      <c r="N2888" s="2"/>
      <c r="P2888" s="2"/>
      <c r="T2888" s="13"/>
    </row>
    <row r="2889" spans="4:20" ht="11.85" customHeight="1" x14ac:dyDescent="0.2">
      <c r="D2889" s="2"/>
      <c r="F2889" s="2"/>
      <c r="H2889" s="2"/>
      <c r="J2889" s="2"/>
      <c r="L2889" s="2"/>
      <c r="N2889" s="2"/>
      <c r="P2889" s="2"/>
      <c r="T2889" s="13"/>
    </row>
    <row r="2890" spans="4:20" ht="11.25" customHeight="1" x14ac:dyDescent="0.2">
      <c r="D2890" s="2"/>
      <c r="F2890" s="2"/>
      <c r="H2890" s="2"/>
      <c r="J2890" s="2"/>
      <c r="L2890" s="2"/>
      <c r="N2890" s="2"/>
      <c r="P2890" s="2"/>
      <c r="T2890" s="13"/>
    </row>
    <row r="2891" spans="4:20" ht="11.85" customHeight="1" x14ac:dyDescent="0.2">
      <c r="D2891" s="2"/>
      <c r="F2891" s="2"/>
      <c r="H2891" s="2"/>
      <c r="J2891" s="2"/>
      <c r="L2891" s="2"/>
      <c r="N2891" s="2"/>
      <c r="P2891" s="2"/>
      <c r="T2891" s="13"/>
    </row>
    <row r="2892" spans="4:20" ht="11.85" customHeight="1" x14ac:dyDescent="0.2">
      <c r="D2892" s="2"/>
      <c r="F2892" s="2"/>
      <c r="H2892" s="2"/>
      <c r="J2892" s="2"/>
      <c r="L2892" s="2"/>
      <c r="N2892" s="2"/>
      <c r="P2892" s="2"/>
      <c r="T2892" s="13"/>
    </row>
    <row r="2893" spans="4:20" ht="11.85" customHeight="1" x14ac:dyDescent="0.2">
      <c r="D2893" s="2"/>
      <c r="F2893" s="2"/>
      <c r="H2893" s="2"/>
      <c r="J2893" s="2"/>
      <c r="L2893" s="2"/>
      <c r="N2893" s="2"/>
      <c r="P2893" s="2"/>
      <c r="T2893" s="13"/>
    </row>
    <row r="2894" spans="4:20" ht="11.85" customHeight="1" x14ac:dyDescent="0.2">
      <c r="D2894" s="2"/>
      <c r="F2894" s="2"/>
      <c r="H2894" s="2"/>
      <c r="J2894" s="2"/>
      <c r="L2894" s="2"/>
      <c r="N2894" s="2"/>
      <c r="P2894" s="2"/>
      <c r="T2894" s="13"/>
    </row>
    <row r="2895" spans="4:20" ht="11.85" customHeight="1" x14ac:dyDescent="0.2">
      <c r="D2895" s="2"/>
      <c r="F2895" s="2"/>
      <c r="H2895" s="2"/>
      <c r="J2895" s="2"/>
      <c r="L2895" s="2"/>
      <c r="N2895" s="2"/>
      <c r="P2895" s="2"/>
      <c r="T2895" s="13"/>
    </row>
    <row r="2896" spans="4:20" ht="11.85" customHeight="1" x14ac:dyDescent="0.2">
      <c r="D2896" s="2"/>
      <c r="F2896" s="2"/>
      <c r="H2896" s="2"/>
      <c r="J2896" s="2"/>
      <c r="L2896" s="2"/>
      <c r="N2896" s="2"/>
      <c r="P2896" s="2"/>
      <c r="T2896" s="13"/>
    </row>
    <row r="2897" spans="1:20" ht="11.85" customHeight="1" x14ac:dyDescent="0.2">
      <c r="D2897" s="2"/>
      <c r="F2897" s="2"/>
      <c r="H2897" s="2"/>
      <c r="J2897" s="2"/>
      <c r="L2897" s="2"/>
      <c r="N2897" s="2"/>
      <c r="P2897" s="2"/>
      <c r="T2897" s="13"/>
    </row>
    <row r="2898" spans="1:20" ht="11.85" customHeight="1" x14ac:dyDescent="0.2">
      <c r="D2898" s="2"/>
      <c r="F2898" s="2"/>
      <c r="H2898" s="2"/>
      <c r="J2898" s="2"/>
      <c r="L2898" s="2"/>
      <c r="N2898" s="2"/>
      <c r="P2898" s="2"/>
      <c r="T2898" s="13"/>
    </row>
    <row r="2899" spans="1:20" ht="11.85" customHeight="1" x14ac:dyDescent="0.2">
      <c r="D2899" s="2"/>
      <c r="F2899" s="2"/>
      <c r="H2899" s="2"/>
      <c r="J2899" s="2"/>
      <c r="L2899" s="2"/>
      <c r="N2899" s="2"/>
      <c r="P2899" s="2"/>
      <c r="T2899" s="13"/>
    </row>
    <row r="2900" spans="1:20" ht="11.85" customHeight="1" x14ac:dyDescent="0.2">
      <c r="D2900" s="2"/>
      <c r="F2900" s="2"/>
      <c r="H2900" s="2"/>
      <c r="J2900" s="2"/>
      <c r="L2900" s="2"/>
      <c r="N2900" s="2"/>
      <c r="P2900" s="2"/>
      <c r="T2900" s="13"/>
    </row>
    <row r="2901" spans="1:20" ht="11.85" customHeight="1" x14ac:dyDescent="0.2">
      <c r="D2901" s="2"/>
      <c r="F2901" s="2"/>
      <c r="H2901" s="2"/>
      <c r="J2901" s="2"/>
      <c r="L2901" s="2"/>
      <c r="N2901" s="2"/>
      <c r="P2901" s="2"/>
      <c r="T2901" s="13"/>
    </row>
    <row r="2902" spans="1:20" ht="11.85" customHeight="1" x14ac:dyDescent="0.2">
      <c r="D2902" s="2"/>
      <c r="F2902" s="2"/>
      <c r="H2902" s="2"/>
      <c r="J2902" s="2"/>
      <c r="L2902" s="2"/>
      <c r="N2902" s="2"/>
      <c r="P2902" s="2"/>
      <c r="T2902" s="13"/>
    </row>
    <row r="2903" spans="1:20" ht="11.85" customHeight="1" x14ac:dyDescent="0.2">
      <c r="D2903" s="2"/>
      <c r="F2903" s="2"/>
      <c r="H2903" s="2"/>
      <c r="J2903" s="2"/>
      <c r="L2903" s="2"/>
      <c r="N2903" s="2"/>
      <c r="P2903" s="2"/>
      <c r="T2903" s="13"/>
    </row>
    <row r="2904" spans="1:20" ht="11.85" customHeight="1" x14ac:dyDescent="0.2">
      <c r="D2904" s="2"/>
      <c r="F2904" s="2"/>
      <c r="H2904" s="2"/>
      <c r="J2904" s="2"/>
      <c r="L2904" s="2"/>
      <c r="N2904" s="2"/>
      <c r="P2904" s="2"/>
      <c r="R2904" s="2"/>
    </row>
    <row r="2905" spans="1:20" ht="11.85" customHeight="1" x14ac:dyDescent="0.2">
      <c r="D2905" s="2"/>
      <c r="F2905" s="2"/>
      <c r="H2905" s="2"/>
      <c r="J2905" s="2"/>
      <c r="L2905" s="2"/>
      <c r="N2905" s="2"/>
      <c r="P2905" s="2"/>
    </row>
    <row r="2906" spans="1:20" ht="11.85" customHeight="1" x14ac:dyDescent="0.2">
      <c r="D2906" s="2"/>
      <c r="F2906" s="2"/>
      <c r="H2906" s="2"/>
      <c r="J2906" s="2"/>
      <c r="L2906" s="2"/>
      <c r="N2906" s="2"/>
      <c r="P2906" s="2"/>
    </row>
    <row r="2907" spans="1:20" ht="11.85" customHeight="1" x14ac:dyDescent="0.2">
      <c r="D2907" s="2"/>
      <c r="F2907" s="2"/>
      <c r="H2907" s="2"/>
      <c r="J2907" s="2"/>
      <c r="L2907" s="2"/>
      <c r="N2907" s="2"/>
      <c r="P2907" s="2"/>
    </row>
    <row r="2908" spans="1:20" ht="11.85" customHeight="1" x14ac:dyDescent="0.2">
      <c r="D2908" s="2"/>
      <c r="F2908" s="2"/>
      <c r="H2908" s="2"/>
      <c r="J2908" s="2"/>
      <c r="L2908" s="2"/>
      <c r="N2908" s="2"/>
      <c r="P2908" s="2"/>
    </row>
    <row r="2909" spans="1:20" ht="11.85" customHeight="1" x14ac:dyDescent="0.2">
      <c r="D2909" s="2"/>
      <c r="F2909" s="2"/>
      <c r="H2909" s="2"/>
      <c r="J2909" s="2"/>
      <c r="L2909" s="2"/>
      <c r="N2909" s="2"/>
      <c r="P2909" s="2"/>
    </row>
    <row r="2910" spans="1:20" ht="11.85" customHeight="1" x14ac:dyDescent="0.2">
      <c r="A2910" s="1"/>
      <c r="B2910" s="1"/>
      <c r="E2910" s="2" t="str">
        <f>$E$1</f>
        <v>CITY OF BRADY</v>
      </c>
    </row>
    <row r="2911" spans="1:20" ht="11.85" customHeight="1" x14ac:dyDescent="0.2">
      <c r="E2911" s="2" t="str">
        <f>$E$2</f>
        <v>BUDGET REPORT</v>
      </c>
    </row>
    <row r="2912" spans="1:20" ht="11.85" customHeight="1" x14ac:dyDescent="0.2">
      <c r="E2912" s="2" t="str">
        <f>$E$3</f>
        <v>FISCAL YEAR 2022 - 2023</v>
      </c>
    </row>
    <row r="2913" spans="1:22" ht="11.85" customHeight="1" x14ac:dyDescent="0.2">
      <c r="A2913" s="3" t="s">
        <v>1126</v>
      </c>
    </row>
    <row r="2914" spans="1:22" ht="11.85" customHeight="1" x14ac:dyDescent="0.2"/>
    <row r="2915" spans="1:22" ht="11.85" customHeight="1" x14ac:dyDescent="0.2">
      <c r="I2915" s="49" t="str">
        <f>$I$6</f>
        <v>(----- 2021-2022 ------)</v>
      </c>
      <c r="J2915" s="49"/>
      <c r="K2915" s="49"/>
      <c r="L2915" s="6"/>
      <c r="M2915" s="49" t="str">
        <f>$M$6</f>
        <v>2022-2023</v>
      </c>
      <c r="N2915" s="49"/>
      <c r="O2915" s="49"/>
      <c r="P2915" s="49"/>
      <c r="Q2915" s="49"/>
    </row>
    <row r="2916" spans="1:22" ht="11.85" customHeight="1" x14ac:dyDescent="0.2">
      <c r="C2916" s="7" t="str">
        <f>$C$7</f>
        <v>2018-2019</v>
      </c>
      <c r="D2916" s="6"/>
      <c r="E2916" s="7" t="str">
        <f>$E$7</f>
        <v>2019-2020</v>
      </c>
      <c r="F2916" s="6"/>
      <c r="G2916" s="7" t="str">
        <f>$G$7</f>
        <v>2020-2021</v>
      </c>
      <c r="H2916" s="6"/>
      <c r="I2916" s="7" t="s">
        <v>9</v>
      </c>
      <c r="J2916" s="6"/>
      <c r="K2916" s="8" t="str">
        <f>+$K$7</f>
        <v>PROJECTED</v>
      </c>
      <c r="L2916" s="6"/>
      <c r="M2916" s="8" t="str">
        <f>$M$7</f>
        <v>2022-2023</v>
      </c>
      <c r="N2916" s="6"/>
      <c r="O2916" s="8" t="str">
        <f>$O$7</f>
        <v>2022-2023</v>
      </c>
      <c r="P2916" s="6"/>
      <c r="Q2916" s="8" t="str">
        <f>$Q$7</f>
        <v xml:space="preserve">APPROVED </v>
      </c>
    </row>
    <row r="2917" spans="1:22" ht="11.85" customHeight="1" x14ac:dyDescent="0.2">
      <c r="A2917" s="9" t="s">
        <v>268</v>
      </c>
      <c r="C2917" s="10" t="s">
        <v>12</v>
      </c>
      <c r="D2917" s="6"/>
      <c r="E2917" s="10" t="s">
        <v>12</v>
      </c>
      <c r="F2917" s="6"/>
      <c r="G2917" s="10" t="s">
        <v>12</v>
      </c>
      <c r="H2917" s="6"/>
      <c r="I2917" s="10" t="s">
        <v>13</v>
      </c>
      <c r="J2917" s="6"/>
      <c r="K2917" s="11" t="s">
        <v>13</v>
      </c>
      <c r="L2917" s="6"/>
      <c r="M2917" s="11" t="str">
        <f>$M$8</f>
        <v>BASE</v>
      </c>
      <c r="N2917" s="6"/>
      <c r="O2917" s="11" t="str">
        <f>$O$8</f>
        <v>SUPPLEMENTAL</v>
      </c>
      <c r="P2917" s="6"/>
      <c r="Q2917" s="11" t="str">
        <f>$Q$8</f>
        <v>BUDGET</v>
      </c>
    </row>
    <row r="2918" spans="1:22" ht="11.85" customHeight="1" x14ac:dyDescent="0.2">
      <c r="D2918" s="2"/>
      <c r="F2918" s="2"/>
      <c r="H2918" s="2"/>
      <c r="J2918" s="2"/>
      <c r="L2918" s="2"/>
      <c r="N2918" s="2"/>
      <c r="P2918" s="2"/>
    </row>
    <row r="2919" spans="1:22" ht="11.85" customHeight="1" thickBot="1" x14ac:dyDescent="0.25">
      <c r="A2919" s="3" t="s">
        <v>1111</v>
      </c>
      <c r="C2919" s="25">
        <f>C2542+C2678+C2805+C2865</f>
        <v>7081774</v>
      </c>
      <c r="D2919" s="2"/>
      <c r="E2919" s="25">
        <f>E2542+E2678+E2805+E2865</f>
        <v>8730387.2100000009</v>
      </c>
      <c r="F2919" s="2"/>
      <c r="G2919" s="25">
        <f>G2542+G2678+G2805+G2865</f>
        <v>7785444.2899999991</v>
      </c>
      <c r="H2919" s="2"/>
      <c r="I2919" s="25">
        <f>I2542+I2678+I2805+I2865</f>
        <v>7165356</v>
      </c>
      <c r="J2919" s="2"/>
      <c r="K2919" s="26">
        <f>K2542+K2678+K2805+K2865</f>
        <v>7233914</v>
      </c>
      <c r="L2919" s="2"/>
      <c r="M2919" s="26">
        <f>M2542+M2678+M2805+M2865</f>
        <v>8020758</v>
      </c>
      <c r="N2919" s="2"/>
      <c r="O2919" s="26">
        <f>O2542+O2678+O2805+O2865</f>
        <v>66120</v>
      </c>
      <c r="P2919" s="2"/>
      <c r="Q2919" s="26">
        <f>Q2542+Q2678+Q2805+Q2865</f>
        <v>8086878</v>
      </c>
      <c r="R2919" s="2"/>
      <c r="U2919" s="4"/>
    </row>
    <row r="2920" spans="1:22" ht="11.85" customHeight="1" thickTop="1" x14ac:dyDescent="0.2">
      <c r="D2920" s="2"/>
      <c r="F2920" s="2"/>
      <c r="H2920" s="2"/>
      <c r="J2920" s="2"/>
      <c r="L2920" s="2"/>
      <c r="N2920" s="2"/>
      <c r="P2920" s="2"/>
      <c r="V2920" s="4"/>
    </row>
    <row r="2921" spans="1:22" ht="11.85" customHeight="1" thickBot="1" x14ac:dyDescent="0.25">
      <c r="A2921" s="3" t="s">
        <v>1112</v>
      </c>
      <c r="C2921" s="25">
        <f>C2520-C2919</f>
        <v>111788.41999999993</v>
      </c>
      <c r="D2921" s="2"/>
      <c r="E2921" s="25">
        <f>E2520-E2919</f>
        <v>80921.689999999478</v>
      </c>
      <c r="F2921" s="2"/>
      <c r="G2921" s="25">
        <f>G2520-G2919</f>
        <v>-616112.33000000007</v>
      </c>
      <c r="H2921" s="2"/>
      <c r="I2921" s="25">
        <f>I2520-I2919</f>
        <v>144044</v>
      </c>
      <c r="J2921" s="2"/>
      <c r="K2921" s="25">
        <f>K2520-K2919</f>
        <v>79351</v>
      </c>
      <c r="L2921" s="2"/>
      <c r="M2921" s="25">
        <f>M2520-M2919</f>
        <v>-437358</v>
      </c>
      <c r="N2921" s="2"/>
      <c r="O2921" s="25">
        <f>O2520-O2919</f>
        <v>-66120</v>
      </c>
      <c r="P2921" s="2"/>
      <c r="Q2921" s="25">
        <f>Q2520-Q2919</f>
        <v>-503478</v>
      </c>
      <c r="U2921" s="2"/>
    </row>
    <row r="2922" spans="1:22" ht="11.85" customHeight="1" thickTop="1" x14ac:dyDescent="0.2">
      <c r="D2922" s="2"/>
      <c r="F2922" s="2"/>
      <c r="H2922" s="2"/>
      <c r="J2922" s="2"/>
      <c r="L2922" s="2"/>
      <c r="N2922" s="2"/>
      <c r="P2922" s="2"/>
    </row>
    <row r="2923" spans="1:22" ht="11.85" customHeight="1" x14ac:dyDescent="0.2">
      <c r="D2923" s="2"/>
      <c r="F2923" s="2"/>
      <c r="H2923" s="2"/>
      <c r="J2923" s="2"/>
      <c r="L2923" s="2"/>
      <c r="N2923" s="2"/>
      <c r="P2923" s="2"/>
    </row>
    <row r="2924" spans="1:22" ht="11.85" customHeight="1" x14ac:dyDescent="0.2">
      <c r="A2924" s="3" t="s">
        <v>1113</v>
      </c>
      <c r="D2924" s="2"/>
      <c r="F2924" s="2"/>
      <c r="H2924" s="2"/>
      <c r="J2924" s="2"/>
      <c r="L2924" s="2"/>
      <c r="N2924" s="2"/>
      <c r="P2924" s="2"/>
    </row>
    <row r="2925" spans="1:22" ht="11.85" customHeight="1" thickBot="1" x14ac:dyDescent="0.25">
      <c r="A2925" s="3" t="s">
        <v>17</v>
      </c>
      <c r="C2925" s="25">
        <f>C2464+C2520-C2919</f>
        <v>4083098.49</v>
      </c>
      <c r="D2925" s="2"/>
      <c r="E2925" s="25">
        <f>E2464+E2520-E2919</f>
        <v>4164020.1799999997</v>
      </c>
      <c r="F2925" s="2"/>
      <c r="G2925" s="25">
        <f>G2464+G2520-G2919</f>
        <v>3547907.8499999996</v>
      </c>
      <c r="H2925" s="2"/>
      <c r="I2925" s="25">
        <f>I2464+I2520-I2919</f>
        <v>3691951.8499999996</v>
      </c>
      <c r="J2925" s="2"/>
      <c r="K2925" s="26">
        <f>K2464+K2520-K2919</f>
        <v>3627258.8499999996</v>
      </c>
      <c r="L2925" s="2"/>
      <c r="M2925" s="26">
        <f>M2464+M2520-M2919</f>
        <v>3189900.8499999996</v>
      </c>
      <c r="N2925" s="2"/>
      <c r="P2925" s="2"/>
      <c r="Q2925" s="26">
        <f>Q2464+Q2520-Q2919</f>
        <v>3123780.8499999996</v>
      </c>
      <c r="U2925" s="2"/>
    </row>
    <row r="2926" spans="1:22" ht="11.85" customHeight="1" thickTop="1" x14ac:dyDescent="0.2"/>
    <row r="2927" spans="1:22" ht="11.85" customHeight="1" x14ac:dyDescent="0.2"/>
    <row r="2928" spans="1:22" ht="11.85" customHeight="1" x14ac:dyDescent="0.2"/>
    <row r="2929" ht="11.85" customHeight="1" x14ac:dyDescent="0.2"/>
    <row r="2930" ht="11.85" customHeight="1" x14ac:dyDescent="0.2"/>
    <row r="2931" ht="11.85" customHeight="1" x14ac:dyDescent="0.2"/>
    <row r="2932" ht="11.85" customHeight="1" x14ac:dyDescent="0.2"/>
    <row r="2933" ht="11.85" customHeight="1" x14ac:dyDescent="0.2"/>
    <row r="2934" ht="11.85" customHeight="1" x14ac:dyDescent="0.2"/>
    <row r="2935" ht="11.85" customHeight="1" x14ac:dyDescent="0.2"/>
    <row r="2936" ht="11.85" customHeight="1" x14ac:dyDescent="0.2"/>
    <row r="2937" ht="11.85" customHeight="1" x14ac:dyDescent="0.2"/>
    <row r="2938" ht="11.85" customHeight="1" x14ac:dyDescent="0.2"/>
    <row r="2939" ht="11.85" customHeight="1" x14ac:dyDescent="0.2"/>
    <row r="2940" ht="11.85" customHeight="1" x14ac:dyDescent="0.2"/>
    <row r="2941" ht="11.85" customHeight="1" x14ac:dyDescent="0.2"/>
    <row r="2942" ht="11.85" customHeight="1" x14ac:dyDescent="0.2"/>
    <row r="2943" ht="11.85" customHeight="1" x14ac:dyDescent="0.2"/>
    <row r="2944" ht="11.85" customHeight="1" x14ac:dyDescent="0.2"/>
    <row r="2945" ht="11.85" customHeight="1" x14ac:dyDescent="0.2"/>
    <row r="2946" ht="11.85" customHeight="1" x14ac:dyDescent="0.2"/>
    <row r="2947" ht="11.85" customHeight="1" x14ac:dyDescent="0.2"/>
    <row r="2948" ht="11.85" customHeight="1" x14ac:dyDescent="0.2"/>
    <row r="2949" ht="11.85" customHeight="1" x14ac:dyDescent="0.2"/>
    <row r="2950" ht="11.85" customHeight="1" x14ac:dyDescent="0.2"/>
    <row r="2951" ht="11.85" customHeight="1" x14ac:dyDescent="0.2"/>
    <row r="2952" ht="11.85" customHeight="1" x14ac:dyDescent="0.2"/>
    <row r="2953" ht="11.85" customHeight="1" x14ac:dyDescent="0.2"/>
    <row r="2954" ht="11.85" customHeight="1" x14ac:dyDescent="0.2"/>
    <row r="2955" ht="11.85" customHeight="1" x14ac:dyDescent="0.2"/>
    <row r="2956" ht="11.85" customHeight="1" x14ac:dyDescent="0.2"/>
    <row r="2957" ht="11.85" customHeight="1" x14ac:dyDescent="0.2"/>
    <row r="2958" ht="11.85" customHeight="1" x14ac:dyDescent="0.2"/>
    <row r="2959" ht="11.85" customHeight="1" x14ac:dyDescent="0.2"/>
    <row r="2960" ht="11.85" customHeight="1" x14ac:dyDescent="0.2"/>
    <row r="2961" spans="1:19" ht="11.85" customHeight="1" x14ac:dyDescent="0.2"/>
    <row r="2962" spans="1:19" ht="11.85" customHeight="1" x14ac:dyDescent="0.2"/>
    <row r="2963" spans="1:19" ht="11.85" customHeight="1" x14ac:dyDescent="0.2"/>
    <row r="2964" spans="1:19" ht="11.85" customHeight="1" x14ac:dyDescent="0.2"/>
    <row r="2965" spans="1:19" ht="11.85" customHeight="1" x14ac:dyDescent="0.2"/>
    <row r="2966" spans="1:19" ht="11.85" customHeight="1" x14ac:dyDescent="0.2"/>
    <row r="2967" spans="1:19" ht="11.85" customHeight="1" x14ac:dyDescent="0.2"/>
    <row r="2968" spans="1:19" ht="11.85" customHeight="1" x14ac:dyDescent="0.2"/>
    <row r="2969" spans="1:19" ht="11.85" customHeight="1" x14ac:dyDescent="0.2"/>
    <row r="2970" spans="1:19" ht="11.85" customHeight="1" x14ac:dyDescent="0.2"/>
    <row r="2971" spans="1:19" ht="11.85" customHeight="1" x14ac:dyDescent="0.2"/>
    <row r="2972" spans="1:19" ht="11.85" customHeight="1" x14ac:dyDescent="0.2"/>
    <row r="2973" spans="1:19" ht="11.85" customHeight="1" x14ac:dyDescent="0.2">
      <c r="A2973" s="1"/>
      <c r="B2973" s="1"/>
      <c r="E2973" s="2" t="str">
        <f>$E$1</f>
        <v>CITY OF BRADY</v>
      </c>
    </row>
    <row r="2974" spans="1:19" ht="11.85" customHeight="1" x14ac:dyDescent="0.2">
      <c r="E2974" s="2" t="str">
        <f>$E$2</f>
        <v>BUDGET REPORT</v>
      </c>
    </row>
    <row r="2975" spans="1:19" ht="11.85" customHeight="1" x14ac:dyDescent="0.2">
      <c r="E2975" s="2" t="str">
        <f>$E$3</f>
        <v>FISCAL YEAR 2022 - 2023</v>
      </c>
    </row>
    <row r="2976" spans="1:19" ht="11.85" customHeight="1" x14ac:dyDescent="0.2">
      <c r="A2976" s="3" t="s">
        <v>1294</v>
      </c>
      <c r="S2976" s="39"/>
    </row>
    <row r="2977" spans="1:19" ht="11.85" customHeight="1" x14ac:dyDescent="0.2"/>
    <row r="2978" spans="1:19" ht="11.85" customHeight="1" x14ac:dyDescent="0.2">
      <c r="I2978" s="49" t="str">
        <f>$I$6</f>
        <v>(----- 2021-2022 ------)</v>
      </c>
      <c r="J2978" s="49"/>
      <c r="K2978" s="49"/>
      <c r="L2978" s="6"/>
      <c r="M2978" s="49" t="str">
        <f>$M$6</f>
        <v>2022-2023</v>
      </c>
      <c r="N2978" s="49"/>
      <c r="O2978" s="49"/>
      <c r="P2978" s="49"/>
      <c r="Q2978" s="49"/>
    </row>
    <row r="2979" spans="1:19" ht="11.85" customHeight="1" x14ac:dyDescent="0.2">
      <c r="C2979" s="7" t="str">
        <f>$C$7</f>
        <v>2018-2019</v>
      </c>
      <c r="D2979" s="6"/>
      <c r="E2979" s="7" t="str">
        <f>$E$7</f>
        <v>2019-2020</v>
      </c>
      <c r="F2979" s="6"/>
      <c r="G2979" s="7" t="str">
        <f>$G$7</f>
        <v>2020-2021</v>
      </c>
      <c r="H2979" s="6"/>
      <c r="I2979" s="7" t="s">
        <v>9</v>
      </c>
      <c r="J2979" s="6"/>
      <c r="K2979" s="8" t="str">
        <f>+$K$7</f>
        <v>PROJECTED</v>
      </c>
      <c r="L2979" s="6"/>
      <c r="M2979" s="8" t="str">
        <f>$M$7</f>
        <v>2022-2023</v>
      </c>
      <c r="N2979" s="6"/>
      <c r="O2979" s="8" t="str">
        <f>$O$7</f>
        <v>2022-2023</v>
      </c>
      <c r="P2979" s="6"/>
      <c r="Q2979" s="8" t="str">
        <f>$Q$7</f>
        <v xml:space="preserve">APPROVED </v>
      </c>
    </row>
    <row r="2980" spans="1:19" ht="11.85" customHeight="1" x14ac:dyDescent="0.2">
      <c r="A2980" s="9"/>
      <c r="C2980" s="10" t="s">
        <v>12</v>
      </c>
      <c r="D2980" s="6"/>
      <c r="E2980" s="10" t="s">
        <v>12</v>
      </c>
      <c r="F2980" s="6"/>
      <c r="G2980" s="10" t="s">
        <v>12</v>
      </c>
      <c r="H2980" s="6"/>
      <c r="I2980" s="10" t="s">
        <v>13</v>
      </c>
      <c r="J2980" s="6"/>
      <c r="K2980" s="11" t="s">
        <v>13</v>
      </c>
      <c r="L2980" s="6"/>
      <c r="M2980" s="11" t="str">
        <f>$M$8</f>
        <v>BASE</v>
      </c>
      <c r="N2980" s="6"/>
      <c r="O2980" s="11" t="str">
        <f>$O$8</f>
        <v>SUPPLEMENTAL</v>
      </c>
      <c r="P2980" s="6"/>
      <c r="Q2980" s="11" t="str">
        <f>$Q$8</f>
        <v>BUDGET</v>
      </c>
    </row>
    <row r="2981" spans="1:19" ht="11.85" customHeight="1" x14ac:dyDescent="0.2">
      <c r="S2981" s="21"/>
    </row>
    <row r="2982" spans="1:19" ht="11.85" customHeight="1" x14ac:dyDescent="0.2">
      <c r="A2982" s="3" t="s">
        <v>16</v>
      </c>
    </row>
    <row r="2983" spans="1:19" ht="11.85" customHeight="1" x14ac:dyDescent="0.2">
      <c r="A2983" s="3" t="s">
        <v>17</v>
      </c>
      <c r="C2983" s="2">
        <f>4423511.97-0.34</f>
        <v>4423511.63</v>
      </c>
      <c r="D2983" s="2"/>
      <c r="E2983" s="2">
        <f>+C3699</f>
        <v>4727485.51</v>
      </c>
      <c r="F2983" s="2"/>
      <c r="G2983" s="2">
        <f>+E3699</f>
        <v>5562613.120000002</v>
      </c>
      <c r="H2983" s="2"/>
      <c r="I2983" s="2">
        <f>+G3699</f>
        <v>5918183.6700000027</v>
      </c>
      <c r="J2983" s="2"/>
      <c r="K2983" s="4">
        <f>+I2983</f>
        <v>5918183.6700000027</v>
      </c>
      <c r="L2983" s="2"/>
      <c r="M2983" s="4">
        <f>+K3699</f>
        <v>5442149.6700000018</v>
      </c>
      <c r="N2983" s="2"/>
      <c r="P2983" s="2"/>
      <c r="Q2983" s="4">
        <f>+M2983</f>
        <v>5442149.6700000018</v>
      </c>
    </row>
    <row r="2984" spans="1:19" ht="11.85" customHeight="1" x14ac:dyDescent="0.2">
      <c r="D2984" s="2"/>
      <c r="F2984" s="2"/>
      <c r="H2984" s="2"/>
      <c r="J2984" s="2"/>
      <c r="L2984" s="2"/>
      <c r="N2984" s="2"/>
      <c r="P2984" s="2"/>
    </row>
    <row r="2985" spans="1:19" ht="11.45" customHeight="1" x14ac:dyDescent="0.2">
      <c r="A2985" s="12" t="s">
        <v>18</v>
      </c>
      <c r="D2985" s="2"/>
      <c r="F2985" s="2"/>
      <c r="H2985" s="2"/>
      <c r="J2985" s="2"/>
      <c r="L2985" s="2"/>
      <c r="N2985" s="2"/>
      <c r="P2985" s="2"/>
    </row>
    <row r="2986" spans="1:19" ht="11.85" customHeight="1" x14ac:dyDescent="0.2">
      <c r="A2986" s="12"/>
      <c r="D2986" s="2"/>
      <c r="F2986" s="2"/>
      <c r="H2986" s="2"/>
      <c r="J2986" s="2"/>
      <c r="L2986" s="2"/>
      <c r="N2986" s="2"/>
      <c r="P2986" s="2"/>
    </row>
    <row r="2987" spans="1:19" ht="11.85" customHeight="1" x14ac:dyDescent="0.2">
      <c r="A2987" s="12" t="s">
        <v>1147</v>
      </c>
      <c r="D2987" s="2"/>
      <c r="F2987" s="2"/>
      <c r="H2987" s="2"/>
      <c r="J2987" s="2"/>
      <c r="L2987" s="2"/>
      <c r="N2987" s="2"/>
      <c r="P2987" s="2"/>
    </row>
    <row r="2988" spans="1:19" ht="11.85" customHeight="1" x14ac:dyDescent="0.2">
      <c r="A2988" s="3" t="s">
        <v>1295</v>
      </c>
      <c r="C2988" s="2">
        <v>822543.67</v>
      </c>
      <c r="D2988" s="2"/>
      <c r="E2988" s="2">
        <v>798216.78</v>
      </c>
      <c r="F2988" s="2"/>
      <c r="G2988" s="2">
        <v>796486.66</v>
      </c>
      <c r="H2988" s="2"/>
      <c r="I2988" s="2">
        <v>790000</v>
      </c>
      <c r="J2988" s="2"/>
      <c r="K2988" s="2">
        <v>790000</v>
      </c>
      <c r="L2988" s="2"/>
      <c r="M2988" s="4">
        <v>800000</v>
      </c>
      <c r="N2988" s="2"/>
      <c r="O2988" s="4">
        <v>0</v>
      </c>
      <c r="P2988" s="2"/>
      <c r="Q2988" s="4">
        <f>M2988+O2988</f>
        <v>800000</v>
      </c>
    </row>
    <row r="2989" spans="1:19" ht="11.85" customHeight="1" x14ac:dyDescent="0.2">
      <c r="A2989" s="3" t="s">
        <v>1296</v>
      </c>
      <c r="C2989" s="2">
        <v>398348.49</v>
      </c>
      <c r="D2989" s="2"/>
      <c r="E2989" s="2">
        <v>442858.08</v>
      </c>
      <c r="F2989" s="2"/>
      <c r="G2989" s="2">
        <v>414145.74</v>
      </c>
      <c r="H2989" s="2"/>
      <c r="I2989" s="2">
        <v>430000</v>
      </c>
      <c r="J2989" s="2"/>
      <c r="K2989" s="2">
        <v>430000</v>
      </c>
      <c r="L2989" s="2"/>
      <c r="M2989" s="4">
        <v>400000</v>
      </c>
      <c r="N2989" s="2"/>
      <c r="O2989" s="4">
        <v>0</v>
      </c>
      <c r="P2989" s="2"/>
      <c r="Q2989" s="4">
        <f>M2989+O2989</f>
        <v>400000</v>
      </c>
    </row>
    <row r="2990" spans="1:19" ht="11.85" customHeight="1" x14ac:dyDescent="0.2">
      <c r="A2990" s="3" t="s">
        <v>1297</v>
      </c>
      <c r="C2990" s="2">
        <v>14642.75</v>
      </c>
      <c r="D2990" s="2"/>
      <c r="E2990" s="2">
        <v>22129.599999999999</v>
      </c>
      <c r="F2990" s="2"/>
      <c r="G2990" s="2">
        <v>17604.8</v>
      </c>
      <c r="H2990" s="2"/>
      <c r="I2990" s="2">
        <v>20000</v>
      </c>
      <c r="J2990" s="2"/>
      <c r="K2990" s="2">
        <v>20000</v>
      </c>
      <c r="L2990" s="2"/>
      <c r="M2990" s="4">
        <v>15000</v>
      </c>
      <c r="N2990" s="2"/>
      <c r="O2990" s="4">
        <v>0</v>
      </c>
      <c r="P2990" s="2"/>
      <c r="Q2990" s="4">
        <f>M2990+O2990</f>
        <v>15000</v>
      </c>
    </row>
    <row r="2991" spans="1:19" ht="11.85" customHeight="1" x14ac:dyDescent="0.2">
      <c r="A2991" s="3" t="s">
        <v>1298</v>
      </c>
      <c r="C2991" s="14">
        <v>0</v>
      </c>
      <c r="D2991" s="2"/>
      <c r="E2991" s="14">
        <v>0</v>
      </c>
      <c r="F2991" s="2"/>
      <c r="G2991" s="14">
        <v>0</v>
      </c>
      <c r="H2991" s="2"/>
      <c r="I2991" s="14">
        <v>0</v>
      </c>
      <c r="J2991" s="2"/>
      <c r="K2991" s="14">
        <v>0</v>
      </c>
      <c r="L2991" s="2"/>
      <c r="M2991" s="15">
        <v>0</v>
      </c>
      <c r="N2991" s="2"/>
      <c r="O2991" s="15">
        <v>0</v>
      </c>
      <c r="P2991" s="2"/>
      <c r="Q2991" s="15">
        <f>M2991+O2991</f>
        <v>0</v>
      </c>
    </row>
    <row r="2992" spans="1:19" ht="11.85" customHeight="1" x14ac:dyDescent="0.2">
      <c r="A2992" s="3" t="s">
        <v>1152</v>
      </c>
      <c r="C2992" s="2">
        <f>SUM(C2988:C2991)</f>
        <v>1235534.9100000001</v>
      </c>
      <c r="D2992" s="2"/>
      <c r="E2992" s="2">
        <f>SUM(E2988:E2991)</f>
        <v>1263204.4600000002</v>
      </c>
      <c r="F2992" s="2"/>
      <c r="G2992" s="2">
        <f>SUM(G2988:G2991)</f>
        <v>1228237.2</v>
      </c>
      <c r="H2992" s="2"/>
      <c r="I2992" s="2">
        <f>SUM(I2988:I2991)</f>
        <v>1240000</v>
      </c>
      <c r="J2992" s="2"/>
      <c r="K2992" s="4">
        <f>SUM(K2988:K2991)</f>
        <v>1240000</v>
      </c>
      <c r="L2992" s="2"/>
      <c r="M2992" s="4">
        <f>SUM(M2988:M2991)</f>
        <v>1215000</v>
      </c>
      <c r="N2992" s="2"/>
      <c r="O2992" s="4">
        <f>SUM(O2988:O2991)</f>
        <v>0</v>
      </c>
      <c r="P2992" s="2"/>
      <c r="Q2992" s="4">
        <f>SUM(Q2988:Q2991)</f>
        <v>1215000</v>
      </c>
      <c r="R2992" s="2"/>
    </row>
    <row r="2993" spans="1:32" ht="11.85" customHeight="1" x14ac:dyDescent="0.2">
      <c r="A2993" s="12"/>
      <c r="D2993" s="2"/>
      <c r="F2993" s="2"/>
      <c r="H2993" s="2"/>
      <c r="J2993" s="2"/>
      <c r="L2993" s="2"/>
      <c r="N2993" s="2"/>
      <c r="P2993" s="2"/>
    </row>
    <row r="2994" spans="1:32" ht="11.85" customHeight="1" x14ac:dyDescent="0.2">
      <c r="A2994" s="12" t="s">
        <v>1153</v>
      </c>
      <c r="D2994" s="2"/>
      <c r="F2994" s="2"/>
      <c r="H2994" s="2"/>
      <c r="J2994" s="2"/>
      <c r="L2994" s="2"/>
      <c r="N2994" s="2"/>
      <c r="P2994" s="2"/>
    </row>
    <row r="2995" spans="1:32" ht="11.85" customHeight="1" x14ac:dyDescent="0.2">
      <c r="A2995" s="3" t="s">
        <v>1299</v>
      </c>
      <c r="C2995" s="2">
        <v>6452.5</v>
      </c>
      <c r="D2995" s="2"/>
      <c r="E2995" s="2">
        <v>8962.5</v>
      </c>
      <c r="F2995" s="2"/>
      <c r="G2995" s="2">
        <v>10612.5</v>
      </c>
      <c r="H2995" s="2"/>
      <c r="I2995" s="2">
        <v>7000</v>
      </c>
      <c r="J2995" s="2"/>
      <c r="K2995" s="4">
        <v>7000</v>
      </c>
      <c r="L2995" s="2"/>
      <c r="M2995" s="4">
        <v>8000</v>
      </c>
      <c r="N2995" s="2"/>
      <c r="O2995" s="4">
        <v>0</v>
      </c>
      <c r="P2995" s="2"/>
      <c r="Q2995" s="4">
        <f>M2995+O2995</f>
        <v>8000</v>
      </c>
    </row>
    <row r="2996" spans="1:32" ht="11.85" customHeight="1" x14ac:dyDescent="0.2">
      <c r="A2996" s="3" t="s">
        <v>1300</v>
      </c>
      <c r="C2996" s="2">
        <v>0</v>
      </c>
      <c r="D2996" s="2"/>
      <c r="E2996" s="2">
        <v>626.89</v>
      </c>
      <c r="F2996" s="2"/>
      <c r="G2996" s="2">
        <v>1952.64</v>
      </c>
      <c r="H2996" s="2"/>
      <c r="I2996" s="2">
        <v>0</v>
      </c>
      <c r="J2996" s="2"/>
      <c r="K2996" s="4">
        <v>0</v>
      </c>
      <c r="L2996" s="2"/>
      <c r="M2996" s="4">
        <v>0</v>
      </c>
      <c r="N2996" s="2"/>
      <c r="O2996" s="4">
        <v>0</v>
      </c>
      <c r="P2996" s="2"/>
      <c r="Q2996" s="4">
        <f>M2996+O2996</f>
        <v>0</v>
      </c>
    </row>
    <row r="2997" spans="1:32" ht="11.85" customHeight="1" x14ac:dyDescent="0.2">
      <c r="A2997" s="3" t="s">
        <v>1301</v>
      </c>
      <c r="C2997" s="2">
        <v>250</v>
      </c>
      <c r="D2997" s="2"/>
      <c r="E2997" s="2">
        <v>1250</v>
      </c>
      <c r="F2997" s="2"/>
      <c r="G2997" s="2">
        <v>1000</v>
      </c>
      <c r="H2997" s="2"/>
      <c r="I2997" s="2">
        <v>0</v>
      </c>
      <c r="J2997" s="2"/>
      <c r="K2997" s="4">
        <v>0</v>
      </c>
      <c r="L2997" s="2"/>
      <c r="M2997" s="4">
        <v>0</v>
      </c>
      <c r="N2997" s="2"/>
      <c r="O2997" s="4">
        <v>0</v>
      </c>
      <c r="P2997" s="2"/>
      <c r="Q2997" s="4">
        <f>M2997+O2997</f>
        <v>0</v>
      </c>
    </row>
    <row r="2998" spans="1:32" ht="11.85" customHeight="1" x14ac:dyDescent="0.2">
      <c r="A2998" s="3" t="s">
        <v>1302</v>
      </c>
      <c r="C2998" s="14">
        <v>2861.51</v>
      </c>
      <c r="D2998" s="2"/>
      <c r="E2998" s="14">
        <v>29361.26</v>
      </c>
      <c r="F2998" s="2"/>
      <c r="G2998" s="14">
        <v>22385.83</v>
      </c>
      <c r="H2998" s="2"/>
      <c r="I2998" s="14">
        <v>20000</v>
      </c>
      <c r="J2998" s="2"/>
      <c r="K2998" s="15">
        <v>20000</v>
      </c>
      <c r="L2998" s="2"/>
      <c r="M2998" s="15">
        <v>10000</v>
      </c>
      <c r="N2998" s="2"/>
      <c r="O2998" s="15">
        <v>0</v>
      </c>
      <c r="P2998" s="2"/>
      <c r="Q2998" s="15">
        <f>M2998+O2998</f>
        <v>10000</v>
      </c>
    </row>
    <row r="2999" spans="1:32" ht="11.25" customHeight="1" x14ac:dyDescent="0.2">
      <c r="A2999" s="3" t="s">
        <v>1158</v>
      </c>
      <c r="C2999" s="2">
        <f>SUM(C2995:C2998)</f>
        <v>9564.01</v>
      </c>
      <c r="D2999" s="2"/>
      <c r="E2999" s="2">
        <f>SUM(E2995:E2998)</f>
        <v>40200.649999999994</v>
      </c>
      <c r="F2999" s="2"/>
      <c r="G2999" s="2">
        <f>SUM(G2995:G2998)</f>
        <v>35950.97</v>
      </c>
      <c r="H2999" s="2"/>
      <c r="I2999" s="2">
        <f>SUM(I2995:I2998)</f>
        <v>27000</v>
      </c>
      <c r="J2999" s="2"/>
      <c r="K2999" s="4">
        <f>SUM(K2995:K2998)</f>
        <v>27000</v>
      </c>
      <c r="L2999" s="2"/>
      <c r="M2999" s="4">
        <f>SUM(M2995:M2998)</f>
        <v>18000</v>
      </c>
      <c r="N2999" s="2"/>
      <c r="O2999" s="4">
        <f>SUM(O2995:O2998)</f>
        <v>0</v>
      </c>
      <c r="P2999" s="2"/>
      <c r="Q2999" s="4">
        <f>SUM(Q2995:Q2998)</f>
        <v>18000</v>
      </c>
      <c r="U2999" s="4"/>
    </row>
    <row r="3000" spans="1:32" ht="11.85" customHeight="1" x14ac:dyDescent="0.2">
      <c r="D3000" s="2"/>
      <c r="F3000" s="2"/>
      <c r="H3000" s="2"/>
      <c r="J3000" s="2"/>
      <c r="L3000" s="2"/>
      <c r="N3000" s="2"/>
      <c r="P3000" s="2"/>
    </row>
    <row r="3001" spans="1:32" ht="11.85" customHeight="1" x14ac:dyDescent="0.2">
      <c r="A3001" s="12" t="s">
        <v>1303</v>
      </c>
      <c r="D3001" s="2"/>
      <c r="F3001" s="2"/>
      <c r="H3001" s="2"/>
      <c r="J3001" s="2"/>
      <c r="L3001" s="2"/>
      <c r="N3001" s="2"/>
      <c r="P3001" s="2"/>
    </row>
    <row r="3002" spans="1:32" ht="11.85" customHeight="1" x14ac:dyDescent="0.2">
      <c r="A3002" s="3" t="s">
        <v>1304</v>
      </c>
      <c r="C3002" s="14">
        <v>8899.65</v>
      </c>
      <c r="D3002" s="2"/>
      <c r="E3002" s="14">
        <v>781.31</v>
      </c>
      <c r="F3002" s="2"/>
      <c r="G3002" s="14">
        <v>0</v>
      </c>
      <c r="H3002" s="2"/>
      <c r="I3002" s="14">
        <v>0</v>
      </c>
      <c r="J3002" s="2"/>
      <c r="K3002" s="15">
        <v>0</v>
      </c>
      <c r="L3002" s="2"/>
      <c r="M3002" s="15">
        <v>0</v>
      </c>
      <c r="N3002" s="2"/>
      <c r="O3002" s="15">
        <v>0</v>
      </c>
      <c r="P3002" s="2"/>
      <c r="Q3002" s="15">
        <f>M3002+O3002</f>
        <v>0</v>
      </c>
    </row>
    <row r="3003" spans="1:32" ht="11.85" hidden="1" customHeight="1" x14ac:dyDescent="0.2">
      <c r="A3003" s="3" t="s">
        <v>1305</v>
      </c>
      <c r="C3003" s="14">
        <v>0</v>
      </c>
      <c r="D3003" s="2"/>
      <c r="E3003" s="14">
        <v>0</v>
      </c>
      <c r="F3003" s="2"/>
      <c r="G3003" s="14">
        <v>0</v>
      </c>
      <c r="H3003" s="2"/>
      <c r="I3003" s="14">
        <v>0</v>
      </c>
      <c r="J3003" s="2"/>
      <c r="K3003" s="15">
        <v>0</v>
      </c>
      <c r="L3003" s="2"/>
      <c r="M3003" s="15">
        <v>0</v>
      </c>
      <c r="N3003" s="2"/>
      <c r="O3003" s="15">
        <v>0</v>
      </c>
      <c r="P3003" s="2"/>
      <c r="Q3003" s="15">
        <f>M3003+O3003</f>
        <v>0</v>
      </c>
    </row>
    <row r="3004" spans="1:32" ht="11.85" customHeight="1" x14ac:dyDescent="0.2">
      <c r="A3004" s="3" t="s">
        <v>1162</v>
      </c>
      <c r="C3004" s="2">
        <f>SUM(C3002:C3003)</f>
        <v>8899.65</v>
      </c>
      <c r="D3004" s="2"/>
      <c r="E3004" s="2">
        <f>SUM(E3002:E3003)</f>
        <v>781.31</v>
      </c>
      <c r="F3004" s="2"/>
      <c r="G3004" s="2">
        <f>SUM(G3002:G3003)</f>
        <v>0</v>
      </c>
      <c r="H3004" s="2"/>
      <c r="I3004" s="2">
        <f>SUM(I3002:I3003)</f>
        <v>0</v>
      </c>
      <c r="J3004" s="2"/>
      <c r="K3004" s="4">
        <f>SUM(K3002:K3003)</f>
        <v>0</v>
      </c>
      <c r="L3004" s="2"/>
      <c r="M3004" s="4">
        <f>SUM(M3002:M3003)</f>
        <v>0</v>
      </c>
      <c r="N3004" s="2"/>
      <c r="O3004" s="4">
        <f>SUM(O3002:O3003)</f>
        <v>0</v>
      </c>
      <c r="P3004" s="2"/>
      <c r="Q3004" s="4">
        <f>SUM(Q3002:Q3003)</f>
        <v>0</v>
      </c>
      <c r="AF3004" s="4"/>
    </row>
    <row r="3005" spans="1:32" ht="11.85" customHeight="1" x14ac:dyDescent="0.2">
      <c r="A3005" s="12"/>
      <c r="D3005" s="2"/>
      <c r="F3005" s="2"/>
      <c r="H3005" s="2"/>
      <c r="J3005" s="2"/>
      <c r="L3005" s="2"/>
      <c r="N3005" s="2"/>
      <c r="P3005" s="2"/>
    </row>
    <row r="3006" spans="1:32" ht="11.85" customHeight="1" x14ac:dyDescent="0.2">
      <c r="A3006" s="12" t="s">
        <v>1306</v>
      </c>
      <c r="D3006" s="2"/>
      <c r="F3006" s="2"/>
      <c r="H3006" s="2"/>
      <c r="J3006" s="2"/>
      <c r="L3006" s="2"/>
      <c r="N3006" s="2"/>
      <c r="P3006" s="2"/>
    </row>
    <row r="3007" spans="1:32" ht="11.85" customHeight="1" x14ac:dyDescent="0.2">
      <c r="A3007" s="3" t="s">
        <v>1307</v>
      </c>
      <c r="C3007" s="2">
        <v>1567047.17</v>
      </c>
      <c r="D3007" s="2"/>
      <c r="E3007" s="2">
        <v>1892568.34</v>
      </c>
      <c r="F3007" s="2"/>
      <c r="G3007" s="2">
        <v>1774179.79</v>
      </c>
      <c r="H3007" s="2"/>
      <c r="I3007" s="2">
        <v>1850000</v>
      </c>
      <c r="J3007" s="2"/>
      <c r="K3007" s="2">
        <v>1850000</v>
      </c>
      <c r="L3007" s="2"/>
      <c r="M3007" s="4">
        <v>1800000</v>
      </c>
      <c r="N3007" s="2"/>
      <c r="O3007" s="2">
        <v>0</v>
      </c>
      <c r="P3007" s="2"/>
      <c r="Q3007" s="4">
        <f t="shared" ref="Q3007:Q3012" si="89">M3007+O3007</f>
        <v>1800000</v>
      </c>
      <c r="R3007" s="2"/>
    </row>
    <row r="3008" spans="1:32" ht="11.85" customHeight="1" x14ac:dyDescent="0.2">
      <c r="A3008" s="3" t="s">
        <v>1308</v>
      </c>
      <c r="C3008" s="2">
        <v>609474.82999999996</v>
      </c>
      <c r="D3008" s="2"/>
      <c r="E3008" s="2">
        <v>745392.33</v>
      </c>
      <c r="F3008" s="2"/>
      <c r="G3008" s="2">
        <v>701358.67</v>
      </c>
      <c r="H3008" s="2"/>
      <c r="I3008" s="2">
        <v>750000</v>
      </c>
      <c r="J3008" s="2"/>
      <c r="K3008" s="2">
        <v>750000</v>
      </c>
      <c r="L3008" s="2"/>
      <c r="M3008" s="4">
        <v>700000</v>
      </c>
      <c r="N3008" s="2"/>
      <c r="O3008" s="2">
        <v>0</v>
      </c>
      <c r="P3008" s="2"/>
      <c r="Q3008" s="4">
        <f t="shared" si="89"/>
        <v>700000</v>
      </c>
    </row>
    <row r="3009" spans="1:18" ht="11.85" customHeight="1" x14ac:dyDescent="0.2">
      <c r="A3009" s="3" t="s">
        <v>1309</v>
      </c>
      <c r="C3009" s="2">
        <v>18347.87</v>
      </c>
      <c r="D3009" s="2"/>
      <c r="E3009" s="2">
        <v>18013.86</v>
      </c>
      <c r="F3009" s="2"/>
      <c r="G3009" s="2">
        <v>17883.32</v>
      </c>
      <c r="H3009" s="2"/>
      <c r="I3009" s="2">
        <v>18000</v>
      </c>
      <c r="J3009" s="2"/>
      <c r="K3009" s="2">
        <v>18000</v>
      </c>
      <c r="L3009" s="2"/>
      <c r="M3009" s="4">
        <v>18000</v>
      </c>
      <c r="N3009" s="2"/>
      <c r="O3009" s="4">
        <v>0</v>
      </c>
      <c r="P3009" s="2"/>
      <c r="Q3009" s="4">
        <f t="shared" si="89"/>
        <v>18000</v>
      </c>
    </row>
    <row r="3010" spans="1:18" ht="11.85" customHeight="1" x14ac:dyDescent="0.2">
      <c r="A3010" s="3" t="s">
        <v>1310</v>
      </c>
      <c r="C3010" s="2">
        <v>7574.48</v>
      </c>
      <c r="D3010" s="2"/>
      <c r="E3010" s="2">
        <v>59799.22</v>
      </c>
      <c r="F3010" s="2"/>
      <c r="G3010" s="2">
        <v>25625.52</v>
      </c>
      <c r="H3010" s="2"/>
      <c r="I3010" s="2">
        <v>5000</v>
      </c>
      <c r="J3010" s="2"/>
      <c r="K3010" s="2">
        <v>5000</v>
      </c>
      <c r="L3010" s="2"/>
      <c r="M3010" s="4">
        <v>5000</v>
      </c>
      <c r="N3010" s="2"/>
      <c r="O3010" s="4">
        <v>0</v>
      </c>
      <c r="P3010" s="2"/>
      <c r="Q3010" s="4">
        <f t="shared" si="89"/>
        <v>5000</v>
      </c>
    </row>
    <row r="3011" spans="1:18" ht="11.85" customHeight="1" x14ac:dyDescent="0.2">
      <c r="A3011" s="3" t="s">
        <v>1311</v>
      </c>
      <c r="C3011" s="2">
        <v>128296.83</v>
      </c>
      <c r="D3011" s="2"/>
      <c r="E3011" s="2">
        <v>226423.88</v>
      </c>
      <c r="F3011" s="2"/>
      <c r="G3011" s="2">
        <v>178506.33</v>
      </c>
      <c r="H3011" s="2"/>
      <c r="I3011" s="2">
        <v>220000</v>
      </c>
      <c r="J3011" s="2"/>
      <c r="K3011" s="2">
        <v>220000</v>
      </c>
      <c r="L3011" s="2"/>
      <c r="M3011" s="4">
        <v>220000</v>
      </c>
      <c r="N3011" s="2"/>
      <c r="O3011" s="4">
        <v>0</v>
      </c>
      <c r="P3011" s="2"/>
      <c r="Q3011" s="4">
        <f t="shared" si="89"/>
        <v>220000</v>
      </c>
    </row>
    <row r="3012" spans="1:18" ht="11.85" customHeight="1" x14ac:dyDescent="0.2">
      <c r="A3012" s="3" t="s">
        <v>1312</v>
      </c>
      <c r="C3012" s="14">
        <v>0</v>
      </c>
      <c r="D3012" s="2"/>
      <c r="E3012" s="14">
        <v>0</v>
      </c>
      <c r="F3012" s="2"/>
      <c r="G3012" s="14">
        <v>0</v>
      </c>
      <c r="H3012" s="2"/>
      <c r="I3012" s="14">
        <v>0</v>
      </c>
      <c r="J3012" s="2"/>
      <c r="K3012" s="14">
        <v>0</v>
      </c>
      <c r="L3012" s="2"/>
      <c r="M3012" s="14">
        <v>0</v>
      </c>
      <c r="N3012" s="2"/>
      <c r="O3012" s="15">
        <v>0</v>
      </c>
      <c r="P3012" s="2"/>
      <c r="Q3012" s="14">
        <f t="shared" si="89"/>
        <v>0</v>
      </c>
    </row>
    <row r="3013" spans="1:18" ht="11.85" customHeight="1" x14ac:dyDescent="0.2">
      <c r="A3013" s="3" t="s">
        <v>1313</v>
      </c>
      <c r="C3013" s="2">
        <f>SUM(C3007:C3012)</f>
        <v>2330741.1800000002</v>
      </c>
      <c r="D3013" s="2"/>
      <c r="E3013" s="2">
        <f>SUM(E3007:E3012)</f>
        <v>2942197.63</v>
      </c>
      <c r="F3013" s="2"/>
      <c r="G3013" s="2">
        <f>SUM(G3007:G3012)</f>
        <v>2697553.63</v>
      </c>
      <c r="H3013" s="2"/>
      <c r="I3013" s="2">
        <f>SUM(I3007:I3012)</f>
        <v>2843000</v>
      </c>
      <c r="J3013" s="2"/>
      <c r="K3013" s="4">
        <f>SUM(K3007:K3012)</f>
        <v>2843000</v>
      </c>
      <c r="L3013" s="2"/>
      <c r="M3013" s="4">
        <f>SUM(M3007:M3012)</f>
        <v>2743000</v>
      </c>
      <c r="N3013" s="2"/>
      <c r="O3013" s="2">
        <f>SUM(O3007:O3012)</f>
        <v>0</v>
      </c>
      <c r="P3013" s="2"/>
      <c r="Q3013" s="4">
        <f>SUM(Q3007:Q3012)</f>
        <v>2743000</v>
      </c>
      <c r="R3013" s="2"/>
    </row>
    <row r="3014" spans="1:18" ht="13.15" customHeight="1" x14ac:dyDescent="0.2">
      <c r="D3014" s="2"/>
      <c r="F3014" s="2"/>
      <c r="H3014" s="2"/>
      <c r="J3014" s="2"/>
      <c r="L3014" s="2"/>
      <c r="N3014" s="2"/>
      <c r="P3014" s="2"/>
    </row>
    <row r="3015" spans="1:18" ht="11.85" customHeight="1" x14ac:dyDescent="0.2">
      <c r="A3015" s="12" t="s">
        <v>1314</v>
      </c>
      <c r="D3015" s="2"/>
      <c r="F3015" s="2"/>
      <c r="H3015" s="2"/>
      <c r="J3015" s="2"/>
      <c r="L3015" s="2"/>
      <c r="N3015" s="2"/>
      <c r="P3015" s="2"/>
    </row>
    <row r="3016" spans="1:18" ht="11.85" customHeight="1" x14ac:dyDescent="0.2">
      <c r="A3016" s="3" t="s">
        <v>1315</v>
      </c>
      <c r="C3016" s="2">
        <v>0</v>
      </c>
      <c r="D3016" s="2"/>
      <c r="E3016" s="2">
        <v>0</v>
      </c>
      <c r="F3016" s="2"/>
      <c r="G3016" s="2">
        <v>0</v>
      </c>
      <c r="H3016" s="2"/>
      <c r="I3016" s="2">
        <v>0</v>
      </c>
      <c r="J3016" s="2"/>
      <c r="K3016" s="4">
        <v>0</v>
      </c>
      <c r="L3016" s="2"/>
      <c r="M3016" s="4">
        <v>0</v>
      </c>
      <c r="N3016" s="2"/>
      <c r="O3016" s="4">
        <v>0</v>
      </c>
      <c r="P3016" s="2"/>
      <c r="Q3016" s="4">
        <f t="shared" ref="Q3016:Q3024" si="90">M3016+O3016</f>
        <v>0</v>
      </c>
    </row>
    <row r="3017" spans="1:18" ht="11.85" customHeight="1" x14ac:dyDescent="0.2">
      <c r="A3017" s="3" t="s">
        <v>1316</v>
      </c>
      <c r="C3017" s="2">
        <v>60005.46</v>
      </c>
      <c r="D3017" s="2"/>
      <c r="E3017" s="2">
        <v>1606</v>
      </c>
      <c r="F3017" s="2"/>
      <c r="G3017" s="2">
        <v>10120.870000000001</v>
      </c>
      <c r="H3017" s="2"/>
      <c r="I3017" s="2">
        <v>0</v>
      </c>
      <c r="J3017" s="2"/>
      <c r="K3017" s="4">
        <v>0</v>
      </c>
      <c r="L3017" s="2"/>
      <c r="M3017" s="4">
        <v>0</v>
      </c>
      <c r="N3017" s="2"/>
      <c r="O3017" s="4">
        <v>0</v>
      </c>
      <c r="P3017" s="2"/>
      <c r="Q3017" s="4">
        <f t="shared" si="90"/>
        <v>0</v>
      </c>
    </row>
    <row r="3018" spans="1:18" ht="11.85" customHeight="1" x14ac:dyDescent="0.2">
      <c r="A3018" s="3" t="s">
        <v>1317</v>
      </c>
      <c r="C3018" s="2">
        <v>0</v>
      </c>
      <c r="D3018" s="2"/>
      <c r="E3018" s="2">
        <v>1508318.54</v>
      </c>
      <c r="F3018" s="2"/>
      <c r="G3018" s="2">
        <v>0</v>
      </c>
      <c r="H3018" s="2"/>
      <c r="I3018" s="2">
        <v>0</v>
      </c>
      <c r="J3018" s="2"/>
      <c r="K3018" s="4">
        <v>0</v>
      </c>
      <c r="L3018" s="2"/>
      <c r="M3018" s="4">
        <v>0</v>
      </c>
      <c r="N3018" s="2"/>
      <c r="O3018" s="4">
        <v>0</v>
      </c>
      <c r="P3018" s="2"/>
      <c r="Q3018" s="4">
        <f t="shared" si="90"/>
        <v>0</v>
      </c>
    </row>
    <row r="3019" spans="1:18" ht="11.85" customHeight="1" x14ac:dyDescent="0.2">
      <c r="A3019" s="3" t="s">
        <v>1318</v>
      </c>
      <c r="C3019" s="2">
        <v>0</v>
      </c>
      <c r="D3019" s="2"/>
      <c r="E3019" s="2">
        <v>39600</v>
      </c>
      <c r="F3019" s="2"/>
      <c r="G3019" s="2">
        <v>132900.5</v>
      </c>
      <c r="H3019" s="2"/>
      <c r="I3019" s="2">
        <v>350000</v>
      </c>
      <c r="J3019" s="2"/>
      <c r="K3019" s="4">
        <v>452500</v>
      </c>
      <c r="L3019" s="2"/>
      <c r="M3019" s="4">
        <v>0</v>
      </c>
      <c r="N3019" s="2"/>
      <c r="O3019" s="4">
        <v>0</v>
      </c>
      <c r="P3019" s="2"/>
      <c r="Q3019" s="4">
        <f t="shared" si="90"/>
        <v>0</v>
      </c>
    </row>
    <row r="3020" spans="1:18" ht="11.85" customHeight="1" x14ac:dyDescent="0.2">
      <c r="A3020" s="3" t="s">
        <v>1319</v>
      </c>
      <c r="C3020" s="2">
        <v>1842.24</v>
      </c>
      <c r="D3020" s="2"/>
      <c r="E3020" s="2">
        <v>1528.8</v>
      </c>
      <c r="F3020" s="2"/>
      <c r="G3020" s="2">
        <v>7736.92</v>
      </c>
      <c r="H3020" s="2"/>
      <c r="I3020" s="2">
        <v>0</v>
      </c>
      <c r="J3020" s="2"/>
      <c r="K3020" s="4">
        <v>0</v>
      </c>
      <c r="L3020" s="2"/>
      <c r="M3020" s="4">
        <v>0</v>
      </c>
      <c r="N3020" s="2"/>
      <c r="O3020" s="4">
        <v>0</v>
      </c>
      <c r="P3020" s="2"/>
      <c r="Q3020" s="4">
        <f t="shared" si="90"/>
        <v>0</v>
      </c>
    </row>
    <row r="3021" spans="1:18" ht="11.85" customHeight="1" x14ac:dyDescent="0.2">
      <c r="A3021" s="3" t="s">
        <v>1320</v>
      </c>
      <c r="C3021" s="2">
        <v>1501.18</v>
      </c>
      <c r="D3021" s="2"/>
      <c r="E3021" s="2">
        <v>2987.08</v>
      </c>
      <c r="F3021" s="2"/>
      <c r="G3021" s="2">
        <v>116.56</v>
      </c>
      <c r="H3021" s="2"/>
      <c r="I3021" s="2">
        <v>0</v>
      </c>
      <c r="J3021" s="2"/>
      <c r="K3021" s="4">
        <v>0</v>
      </c>
      <c r="L3021" s="2"/>
      <c r="M3021" s="4">
        <v>0</v>
      </c>
      <c r="N3021" s="2"/>
      <c r="O3021" s="4">
        <v>0</v>
      </c>
      <c r="P3021" s="2"/>
      <c r="Q3021" s="4">
        <f t="shared" si="90"/>
        <v>0</v>
      </c>
    </row>
    <row r="3022" spans="1:18" ht="11.85" customHeight="1" x14ac:dyDescent="0.2">
      <c r="A3022" s="3" t="s">
        <v>1321</v>
      </c>
      <c r="C3022" s="2">
        <v>0</v>
      </c>
      <c r="D3022" s="2"/>
      <c r="E3022" s="2">
        <v>0</v>
      </c>
      <c r="F3022" s="2"/>
      <c r="G3022" s="2">
        <v>0</v>
      </c>
      <c r="H3022" s="2"/>
      <c r="I3022" s="2">
        <v>0</v>
      </c>
      <c r="J3022" s="2"/>
      <c r="K3022" s="4">
        <v>0</v>
      </c>
      <c r="L3022" s="2"/>
      <c r="M3022" s="4">
        <v>0</v>
      </c>
      <c r="N3022" s="2"/>
      <c r="O3022" s="4">
        <v>0</v>
      </c>
      <c r="P3022" s="2"/>
      <c r="Q3022" s="4">
        <f t="shared" si="90"/>
        <v>0</v>
      </c>
    </row>
    <row r="3023" spans="1:18" ht="11.85" customHeight="1" x14ac:dyDescent="0.2">
      <c r="A3023" s="3" t="s">
        <v>1322</v>
      </c>
      <c r="C3023" s="2">
        <v>3503.01</v>
      </c>
      <c r="D3023" s="2"/>
      <c r="E3023" s="2">
        <v>30110.19</v>
      </c>
      <c r="F3023" s="2"/>
      <c r="G3023" s="2">
        <v>23073.919999999998</v>
      </c>
      <c r="H3023" s="2"/>
      <c r="I3023" s="2">
        <v>20000</v>
      </c>
      <c r="J3023" s="2"/>
      <c r="K3023" s="4">
        <v>20000</v>
      </c>
      <c r="L3023" s="2"/>
      <c r="M3023" s="4">
        <v>20000</v>
      </c>
      <c r="N3023" s="2"/>
      <c r="O3023" s="4">
        <v>0</v>
      </c>
      <c r="P3023" s="2"/>
      <c r="Q3023" s="4">
        <f t="shared" si="90"/>
        <v>20000</v>
      </c>
    </row>
    <row r="3024" spans="1:18" ht="11.85" customHeight="1" x14ac:dyDescent="0.2">
      <c r="A3024" s="3" t="s">
        <v>1323</v>
      </c>
      <c r="C3024" s="14">
        <v>10950</v>
      </c>
      <c r="D3024" s="2"/>
      <c r="E3024" s="14">
        <v>0</v>
      </c>
      <c r="F3024" s="2"/>
      <c r="G3024" s="14">
        <v>0</v>
      </c>
      <c r="H3024" s="2"/>
      <c r="I3024" s="14">
        <v>0</v>
      </c>
      <c r="J3024" s="2"/>
      <c r="K3024" s="15">
        <v>0</v>
      </c>
      <c r="L3024" s="2"/>
      <c r="M3024" s="15">
        <v>0</v>
      </c>
      <c r="N3024" s="2"/>
      <c r="O3024" s="15">
        <v>0</v>
      </c>
      <c r="P3024" s="2"/>
      <c r="Q3024" s="15">
        <f t="shared" si="90"/>
        <v>0</v>
      </c>
    </row>
    <row r="3025" spans="1:32" ht="11.85" customHeight="1" x14ac:dyDescent="0.2">
      <c r="A3025" s="3" t="s">
        <v>1324</v>
      </c>
      <c r="C3025" s="2">
        <f>SUM(C3016:C3024)</f>
        <v>77801.89</v>
      </c>
      <c r="D3025" s="2"/>
      <c r="E3025" s="2">
        <f>SUM(E3016:E3024)</f>
        <v>1584150.61</v>
      </c>
      <c r="F3025" s="2"/>
      <c r="G3025" s="2">
        <f>SUM(G3016:G3024)</f>
        <v>173948.77000000002</v>
      </c>
      <c r="H3025" s="2"/>
      <c r="I3025" s="2">
        <f>SUM(I3016:I3024)</f>
        <v>370000</v>
      </c>
      <c r="J3025" s="2"/>
      <c r="K3025" s="4">
        <f>SUM(K3016:K3024)</f>
        <v>472500</v>
      </c>
      <c r="L3025" s="2"/>
      <c r="M3025" s="4">
        <f>SUM(M3016:M3024)</f>
        <v>20000</v>
      </c>
      <c r="N3025" s="2"/>
      <c r="O3025" s="4">
        <f>SUM(O3016:O3024)</f>
        <v>0</v>
      </c>
      <c r="P3025" s="2"/>
      <c r="Q3025" s="4">
        <f>SUM(Q3016:Q3024)</f>
        <v>20000</v>
      </c>
      <c r="U3025" s="2"/>
      <c r="AF3025" s="4"/>
    </row>
    <row r="3026" spans="1:32" ht="11.85" customHeight="1" x14ac:dyDescent="0.2">
      <c r="D3026" s="2"/>
      <c r="F3026" s="2"/>
      <c r="H3026" s="2"/>
      <c r="J3026" s="2"/>
      <c r="L3026" s="2"/>
      <c r="N3026" s="2"/>
      <c r="P3026" s="2"/>
    </row>
    <row r="3027" spans="1:32" ht="11.85" customHeight="1" x14ac:dyDescent="0.2">
      <c r="A3027" s="12" t="s">
        <v>1325</v>
      </c>
      <c r="D3027" s="2"/>
      <c r="F3027" s="2"/>
      <c r="H3027" s="2"/>
      <c r="J3027" s="2"/>
      <c r="L3027" s="2"/>
      <c r="N3027" s="2"/>
      <c r="P3027" s="2"/>
    </row>
    <row r="3028" spans="1:32" ht="11.85" hidden="1" customHeight="1" x14ac:dyDescent="0.2">
      <c r="A3028" s="3" t="s">
        <v>1326</v>
      </c>
      <c r="C3028" s="2">
        <v>0</v>
      </c>
      <c r="D3028" s="2"/>
      <c r="E3028" s="2">
        <v>0</v>
      </c>
      <c r="F3028" s="2"/>
      <c r="G3028" s="2">
        <v>0</v>
      </c>
      <c r="H3028" s="2"/>
      <c r="I3028" s="2">
        <v>0</v>
      </c>
      <c r="J3028" s="2"/>
      <c r="K3028" s="4">
        <v>0</v>
      </c>
      <c r="L3028" s="2"/>
      <c r="M3028" s="4">
        <v>0</v>
      </c>
      <c r="N3028" s="2"/>
      <c r="O3028" s="4">
        <v>0</v>
      </c>
      <c r="P3028" s="2"/>
      <c r="Q3028" s="4">
        <f t="shared" ref="Q3028:Q3033" si="91">M3028+O3028</f>
        <v>0</v>
      </c>
    </row>
    <row r="3029" spans="1:32" ht="11.85" hidden="1" customHeight="1" x14ac:dyDescent="0.2">
      <c r="A3029" s="3" t="s">
        <v>1327</v>
      </c>
      <c r="C3029" s="2">
        <v>0</v>
      </c>
      <c r="D3029" s="2"/>
      <c r="E3029" s="2">
        <v>0</v>
      </c>
      <c r="F3029" s="2"/>
      <c r="G3029" s="2">
        <v>0</v>
      </c>
      <c r="H3029" s="2"/>
      <c r="I3029" s="2">
        <v>0</v>
      </c>
      <c r="J3029" s="2"/>
      <c r="K3029" s="4">
        <v>0</v>
      </c>
      <c r="L3029" s="2"/>
      <c r="M3029" s="4">
        <v>0</v>
      </c>
      <c r="N3029" s="2"/>
      <c r="O3029" s="4">
        <v>0</v>
      </c>
      <c r="P3029" s="2"/>
      <c r="Q3029" s="4">
        <f t="shared" si="91"/>
        <v>0</v>
      </c>
    </row>
    <row r="3030" spans="1:32" ht="11.85" customHeight="1" x14ac:dyDescent="0.2">
      <c r="A3030" s="3" t="s">
        <v>1328</v>
      </c>
      <c r="C3030" s="14">
        <v>2180.0500000000002</v>
      </c>
      <c r="D3030" s="2"/>
      <c r="E3030" s="14">
        <v>567.34</v>
      </c>
      <c r="F3030" s="2"/>
      <c r="G3030" s="14">
        <v>1.03</v>
      </c>
      <c r="H3030" s="2"/>
      <c r="I3030" s="14">
        <v>0</v>
      </c>
      <c r="J3030" s="2"/>
      <c r="K3030" s="15">
        <v>0</v>
      </c>
      <c r="L3030" s="2"/>
      <c r="M3030" s="15">
        <v>0</v>
      </c>
      <c r="N3030" s="2"/>
      <c r="O3030" s="15">
        <v>0</v>
      </c>
      <c r="P3030" s="2"/>
      <c r="Q3030" s="15">
        <f t="shared" si="91"/>
        <v>0</v>
      </c>
      <c r="R3030" s="18"/>
      <c r="S3030" s="19"/>
      <c r="T3030" s="40"/>
    </row>
    <row r="3031" spans="1:32" ht="11.85" hidden="1" customHeight="1" x14ac:dyDescent="0.2">
      <c r="A3031" s="3" t="s">
        <v>1329</v>
      </c>
      <c r="C3031" s="2">
        <v>0</v>
      </c>
      <c r="D3031" s="2"/>
      <c r="E3031" s="2">
        <v>0</v>
      </c>
      <c r="F3031" s="2"/>
      <c r="G3031" s="2">
        <v>0</v>
      </c>
      <c r="H3031" s="2"/>
      <c r="I3031" s="2">
        <v>0</v>
      </c>
      <c r="J3031" s="2"/>
      <c r="K3031" s="4">
        <v>0</v>
      </c>
      <c r="L3031" s="2"/>
      <c r="M3031" s="4">
        <v>0</v>
      </c>
      <c r="N3031" s="2"/>
      <c r="O3031" s="4">
        <v>0</v>
      </c>
      <c r="P3031" s="2"/>
      <c r="Q3031" s="4">
        <f t="shared" si="91"/>
        <v>0</v>
      </c>
    </row>
    <row r="3032" spans="1:32" ht="11.85" hidden="1" customHeight="1" x14ac:dyDescent="0.2">
      <c r="A3032" s="3" t="s">
        <v>1330</v>
      </c>
      <c r="C3032" s="2">
        <v>0</v>
      </c>
      <c r="D3032" s="2"/>
      <c r="E3032" s="2">
        <v>0</v>
      </c>
      <c r="F3032" s="2"/>
      <c r="G3032" s="2">
        <v>0</v>
      </c>
      <c r="H3032" s="2"/>
      <c r="I3032" s="2">
        <v>0</v>
      </c>
      <c r="J3032" s="2"/>
      <c r="K3032" s="4">
        <v>0</v>
      </c>
      <c r="L3032" s="2"/>
      <c r="M3032" s="4">
        <v>0</v>
      </c>
      <c r="N3032" s="2"/>
      <c r="O3032" s="4">
        <v>0</v>
      </c>
      <c r="P3032" s="2"/>
      <c r="Q3032" s="4">
        <f t="shared" si="91"/>
        <v>0</v>
      </c>
    </row>
    <row r="3033" spans="1:32" ht="11.85" hidden="1" customHeight="1" x14ac:dyDescent="0.2">
      <c r="A3033" s="3" t="s">
        <v>1331</v>
      </c>
      <c r="C3033" s="14">
        <v>0</v>
      </c>
      <c r="D3033" s="2"/>
      <c r="E3033" s="14">
        <v>0</v>
      </c>
      <c r="F3033" s="2"/>
      <c r="G3033" s="14">
        <v>0</v>
      </c>
      <c r="H3033" s="2"/>
      <c r="I3033" s="14">
        <v>0</v>
      </c>
      <c r="J3033" s="2"/>
      <c r="K3033" s="15">
        <v>0</v>
      </c>
      <c r="L3033" s="2"/>
      <c r="M3033" s="15">
        <v>0</v>
      </c>
      <c r="N3033" s="2"/>
      <c r="O3033" s="15">
        <v>0</v>
      </c>
      <c r="P3033" s="2"/>
      <c r="Q3033" s="15">
        <f t="shared" si="91"/>
        <v>0</v>
      </c>
      <c r="R3033" s="18"/>
      <c r="S3033" s="19"/>
      <c r="T3033" s="40"/>
    </row>
    <row r="3034" spans="1:32" ht="11.85" customHeight="1" x14ac:dyDescent="0.2">
      <c r="A3034" s="3" t="s">
        <v>1332</v>
      </c>
      <c r="C3034" s="2">
        <f>SUM(C3028:C3033)</f>
        <v>2180.0500000000002</v>
      </c>
      <c r="D3034" s="2"/>
      <c r="E3034" s="2">
        <f>SUM(E3028:E3033)</f>
        <v>567.34</v>
      </c>
      <c r="F3034" s="2"/>
      <c r="G3034" s="2">
        <f>SUM(G3028:G3033)</f>
        <v>1.03</v>
      </c>
      <c r="H3034" s="2"/>
      <c r="I3034" s="2">
        <f>SUM(I3028:I3033)</f>
        <v>0</v>
      </c>
      <c r="J3034" s="2"/>
      <c r="K3034" s="4">
        <f>SUM(K3028:K3033)</f>
        <v>0</v>
      </c>
      <c r="L3034" s="2"/>
      <c r="M3034" s="4">
        <f>SUM(M3028:M3033)</f>
        <v>0</v>
      </c>
      <c r="N3034" s="2"/>
      <c r="O3034" s="4">
        <f>SUM(O3028:O3033)</f>
        <v>0</v>
      </c>
      <c r="P3034" s="2"/>
      <c r="Q3034" s="4">
        <f>SUM(Q3028:Q3033)</f>
        <v>0</v>
      </c>
    </row>
    <row r="3035" spans="1:32" ht="11.85" customHeight="1" x14ac:dyDescent="0.2">
      <c r="D3035" s="2"/>
      <c r="F3035" s="2"/>
      <c r="H3035" s="2"/>
      <c r="J3035" s="2"/>
      <c r="L3035" s="2"/>
      <c r="N3035" s="2"/>
      <c r="P3035" s="2"/>
    </row>
    <row r="3036" spans="1:32" ht="10.9" customHeight="1" x14ac:dyDescent="0.2">
      <c r="D3036" s="2"/>
      <c r="F3036" s="2"/>
      <c r="H3036" s="2"/>
      <c r="J3036" s="2"/>
      <c r="L3036" s="2"/>
      <c r="N3036" s="2"/>
      <c r="P3036" s="2"/>
    </row>
    <row r="3037" spans="1:32" ht="11.85" customHeight="1" x14ac:dyDescent="0.2">
      <c r="A3037" s="1"/>
      <c r="B3037" s="1"/>
      <c r="E3037" s="2" t="str">
        <f>$E$1</f>
        <v>CITY OF BRADY</v>
      </c>
    </row>
    <row r="3038" spans="1:32" ht="11.85" customHeight="1" x14ac:dyDescent="0.2">
      <c r="E3038" s="2" t="str">
        <f>$E$2</f>
        <v>BUDGET REPORT</v>
      </c>
    </row>
    <row r="3039" spans="1:32" ht="11.85" customHeight="1" x14ac:dyDescent="0.2">
      <c r="E3039" s="2" t="str">
        <f>$E$3</f>
        <v>FISCAL YEAR 2022 - 2023</v>
      </c>
    </row>
    <row r="3040" spans="1:32" ht="11.85" customHeight="1" x14ac:dyDescent="0.2">
      <c r="A3040" s="3" t="s">
        <v>1294</v>
      </c>
    </row>
    <row r="3041" spans="1:21" ht="11.85" customHeight="1" x14ac:dyDescent="0.2"/>
    <row r="3042" spans="1:21" ht="11.85" customHeight="1" x14ac:dyDescent="0.2">
      <c r="I3042" s="49" t="str">
        <f>$I$6</f>
        <v>(----- 2021-2022 ------)</v>
      </c>
      <c r="J3042" s="49"/>
      <c r="K3042" s="49"/>
      <c r="L3042" s="6"/>
      <c r="M3042" s="49" t="str">
        <f>$M$6</f>
        <v>2022-2023</v>
      </c>
      <c r="N3042" s="49"/>
      <c r="O3042" s="49"/>
      <c r="P3042" s="49"/>
      <c r="Q3042" s="49"/>
    </row>
    <row r="3043" spans="1:21" ht="11.85" customHeight="1" x14ac:dyDescent="0.2">
      <c r="C3043" s="7" t="str">
        <f>$C$7</f>
        <v>2018-2019</v>
      </c>
      <c r="D3043" s="6"/>
      <c r="E3043" s="7" t="str">
        <f>$E$7</f>
        <v>2019-2020</v>
      </c>
      <c r="F3043" s="6"/>
      <c r="G3043" s="7" t="str">
        <f>$G$7</f>
        <v>2020-2021</v>
      </c>
      <c r="H3043" s="6"/>
      <c r="I3043" s="7" t="s">
        <v>9</v>
      </c>
      <c r="J3043" s="6"/>
      <c r="K3043" s="8" t="str">
        <f>+$K$7</f>
        <v>PROJECTED</v>
      </c>
      <c r="L3043" s="6"/>
      <c r="M3043" s="8" t="str">
        <f>$M$7</f>
        <v>2022-2023</v>
      </c>
      <c r="N3043" s="6"/>
      <c r="O3043" s="8" t="str">
        <f>$O$7</f>
        <v>2022-2023</v>
      </c>
      <c r="P3043" s="6"/>
      <c r="Q3043" s="8" t="str">
        <f>$Q$7</f>
        <v xml:space="preserve">APPROVED </v>
      </c>
    </row>
    <row r="3044" spans="1:21" ht="11.85" customHeight="1" x14ac:dyDescent="0.2">
      <c r="A3044" s="9"/>
      <c r="C3044" s="10" t="s">
        <v>12</v>
      </c>
      <c r="D3044" s="6"/>
      <c r="E3044" s="10" t="s">
        <v>12</v>
      </c>
      <c r="F3044" s="6"/>
      <c r="G3044" s="10" t="s">
        <v>12</v>
      </c>
      <c r="H3044" s="6"/>
      <c r="I3044" s="10" t="s">
        <v>13</v>
      </c>
      <c r="J3044" s="6"/>
      <c r="K3044" s="11" t="s">
        <v>13</v>
      </c>
      <c r="L3044" s="6"/>
      <c r="M3044" s="11" t="str">
        <f>$M$8</f>
        <v>BASE</v>
      </c>
      <c r="N3044" s="6"/>
      <c r="O3044" s="11" t="str">
        <f>$O$8</f>
        <v>SUPPLEMENTAL</v>
      </c>
      <c r="P3044" s="6"/>
      <c r="Q3044" s="11" t="str">
        <f>$Q$8</f>
        <v>BUDGET</v>
      </c>
    </row>
    <row r="3045" spans="1:21" ht="11.85" customHeight="1" x14ac:dyDescent="0.2">
      <c r="C3045" s="7"/>
      <c r="D3045" s="6"/>
      <c r="E3045" s="7"/>
      <c r="F3045" s="6"/>
      <c r="G3045" s="7"/>
      <c r="H3045" s="6"/>
      <c r="I3045" s="7"/>
      <c r="J3045" s="6"/>
      <c r="K3045" s="8"/>
      <c r="L3045" s="6"/>
      <c r="M3045" s="8"/>
      <c r="N3045" s="6"/>
      <c r="O3045" s="8"/>
      <c r="P3045" s="6"/>
      <c r="Q3045" s="8"/>
    </row>
    <row r="3046" spans="1:21" ht="11.85" customHeight="1" x14ac:dyDescent="0.2">
      <c r="A3046" s="12" t="s">
        <v>238</v>
      </c>
      <c r="D3046" s="2"/>
      <c r="F3046" s="2"/>
      <c r="H3046" s="2"/>
      <c r="J3046" s="2"/>
      <c r="L3046" s="2"/>
      <c r="N3046" s="2"/>
      <c r="P3046" s="2"/>
    </row>
    <row r="3047" spans="1:21" ht="12.6" customHeight="1" x14ac:dyDescent="0.2">
      <c r="A3047" s="3" t="s">
        <v>1333</v>
      </c>
      <c r="C3047" s="2">
        <v>0</v>
      </c>
      <c r="D3047" s="2"/>
      <c r="E3047" s="2">
        <v>0</v>
      </c>
      <c r="F3047" s="2"/>
      <c r="G3047" s="2">
        <v>0</v>
      </c>
      <c r="H3047" s="2"/>
      <c r="I3047" s="2">
        <v>0</v>
      </c>
      <c r="J3047" s="2"/>
      <c r="K3047" s="4">
        <v>0</v>
      </c>
      <c r="L3047" s="2"/>
      <c r="M3047" s="4">
        <v>140000</v>
      </c>
      <c r="N3047" s="2"/>
      <c r="O3047" s="4">
        <v>0</v>
      </c>
      <c r="P3047" s="2"/>
      <c r="Q3047" s="4">
        <f>M3047+O3047</f>
        <v>140000</v>
      </c>
    </row>
    <row r="3048" spans="1:21" ht="12.6" hidden="1" customHeight="1" x14ac:dyDescent="0.2">
      <c r="A3048" s="3" t="s">
        <v>1334</v>
      </c>
      <c r="C3048" s="2">
        <v>0</v>
      </c>
      <c r="D3048" s="2"/>
      <c r="E3048" s="2">
        <v>0</v>
      </c>
      <c r="F3048" s="2"/>
      <c r="G3048" s="2">
        <v>0</v>
      </c>
      <c r="H3048" s="2"/>
      <c r="I3048" s="2">
        <v>0</v>
      </c>
      <c r="J3048" s="2"/>
      <c r="K3048" s="4">
        <v>0</v>
      </c>
      <c r="L3048" s="2"/>
      <c r="M3048" s="4">
        <v>0</v>
      </c>
      <c r="N3048" s="2"/>
      <c r="O3048" s="4">
        <v>0</v>
      </c>
      <c r="P3048" s="2"/>
      <c r="Q3048" s="4">
        <f>M3048+O3048</f>
        <v>0</v>
      </c>
    </row>
    <row r="3049" spans="1:21" ht="12.6" hidden="1" customHeight="1" x14ac:dyDescent="0.2">
      <c r="A3049" s="3" t="s">
        <v>1335</v>
      </c>
      <c r="C3049" s="2">
        <v>0</v>
      </c>
      <c r="D3049" s="2"/>
      <c r="E3049" s="2">
        <v>0</v>
      </c>
      <c r="F3049" s="2"/>
      <c r="G3049" s="2">
        <v>0</v>
      </c>
      <c r="H3049" s="2"/>
      <c r="I3049" s="2">
        <v>0</v>
      </c>
      <c r="J3049" s="2"/>
      <c r="K3049" s="4">
        <v>0</v>
      </c>
      <c r="L3049" s="2"/>
      <c r="M3049" s="4">
        <v>0</v>
      </c>
      <c r="N3049" s="2"/>
      <c r="O3049" s="4">
        <v>0</v>
      </c>
      <c r="P3049" s="2"/>
      <c r="Q3049" s="4">
        <f>M3049+O3049</f>
        <v>0</v>
      </c>
    </row>
    <row r="3050" spans="1:21" ht="7.9" customHeight="1" x14ac:dyDescent="0.2">
      <c r="A3050" s="12"/>
      <c r="D3050" s="2"/>
      <c r="F3050" s="2"/>
      <c r="H3050" s="2"/>
      <c r="J3050" s="2"/>
      <c r="L3050" s="2"/>
      <c r="N3050" s="2"/>
      <c r="P3050" s="2"/>
    </row>
    <row r="3051" spans="1:21" ht="10.5" customHeight="1" x14ac:dyDescent="0.2">
      <c r="A3051" s="3" t="s">
        <v>1336</v>
      </c>
      <c r="C3051" s="2">
        <v>0</v>
      </c>
      <c r="D3051" s="2"/>
      <c r="E3051" s="2">
        <v>0</v>
      </c>
      <c r="F3051" s="2"/>
      <c r="G3051" s="2">
        <v>0</v>
      </c>
      <c r="H3051" s="2"/>
      <c r="I3051" s="2">
        <v>95000</v>
      </c>
      <c r="J3051" s="2"/>
      <c r="K3051" s="4">
        <v>95000</v>
      </c>
      <c r="L3051" s="2"/>
      <c r="M3051" s="4">
        <v>0</v>
      </c>
      <c r="N3051" s="2"/>
      <c r="O3051" s="4">
        <v>0</v>
      </c>
      <c r="P3051" s="2"/>
      <c r="Q3051" s="4">
        <f>M3051+O3051</f>
        <v>0</v>
      </c>
    </row>
    <row r="3052" spans="1:21" ht="11.85" customHeight="1" x14ac:dyDescent="0.2">
      <c r="A3052" s="3" t="s">
        <v>1337</v>
      </c>
      <c r="C3052" s="14">
        <v>0</v>
      </c>
      <c r="D3052" s="2"/>
      <c r="E3052" s="14">
        <v>0</v>
      </c>
      <c r="F3052" s="2"/>
      <c r="G3052" s="14">
        <v>0</v>
      </c>
      <c r="H3052" s="2"/>
      <c r="I3052" s="14">
        <v>0</v>
      </c>
      <c r="J3052" s="2"/>
      <c r="K3052" s="15">
        <v>0</v>
      </c>
      <c r="L3052" s="2"/>
      <c r="M3052" s="15">
        <v>70000</v>
      </c>
      <c r="N3052" s="2"/>
      <c r="O3052" s="15">
        <v>0</v>
      </c>
      <c r="P3052" s="2"/>
      <c r="Q3052" s="15">
        <f>M3052+O3052</f>
        <v>70000</v>
      </c>
      <c r="U3052" s="4"/>
    </row>
    <row r="3053" spans="1:21" ht="11.85" hidden="1" customHeight="1" x14ac:dyDescent="0.2">
      <c r="A3053" s="3" t="s">
        <v>1338</v>
      </c>
      <c r="C3053" s="2">
        <v>0</v>
      </c>
      <c r="D3053" s="2"/>
      <c r="E3053" s="2">
        <v>0</v>
      </c>
      <c r="F3053" s="2"/>
      <c r="G3053" s="2">
        <v>0</v>
      </c>
      <c r="H3053" s="2"/>
      <c r="I3053" s="2">
        <v>0</v>
      </c>
      <c r="J3053" s="2"/>
      <c r="K3053" s="4">
        <v>0</v>
      </c>
      <c r="L3053" s="2"/>
      <c r="M3053" s="4">
        <v>0</v>
      </c>
      <c r="N3053" s="2"/>
      <c r="O3053" s="4">
        <v>0</v>
      </c>
      <c r="P3053" s="2"/>
      <c r="Q3053" s="4">
        <f>M3053+O3053</f>
        <v>0</v>
      </c>
      <c r="R3053" s="18"/>
      <c r="S3053" s="19"/>
      <c r="T3053" s="40"/>
    </row>
    <row r="3054" spans="1:21" ht="11.85" hidden="1" customHeight="1" x14ac:dyDescent="0.2">
      <c r="A3054" s="3" t="s">
        <v>1338</v>
      </c>
      <c r="C3054" s="14">
        <v>0</v>
      </c>
      <c r="D3054" s="2"/>
      <c r="E3054" s="14">
        <v>0</v>
      </c>
      <c r="F3054" s="2"/>
      <c r="G3054" s="14">
        <v>0</v>
      </c>
      <c r="H3054" s="2"/>
      <c r="I3054" s="14">
        <v>0</v>
      </c>
      <c r="J3054" s="2"/>
      <c r="K3054" s="15">
        <v>0</v>
      </c>
      <c r="L3054" s="2"/>
      <c r="M3054" s="15">
        <v>0</v>
      </c>
      <c r="N3054" s="2"/>
      <c r="O3054" s="15">
        <v>0</v>
      </c>
      <c r="P3054" s="2"/>
      <c r="Q3054" s="15">
        <v>0</v>
      </c>
      <c r="R3054" s="18"/>
      <c r="S3054" s="19"/>
      <c r="T3054" s="40"/>
    </row>
    <row r="3055" spans="1:21" ht="11.85" customHeight="1" x14ac:dyDescent="0.2">
      <c r="A3055" s="3" t="s">
        <v>252</v>
      </c>
      <c r="C3055" s="2">
        <f>SUM(C3047:C3054)</f>
        <v>0</v>
      </c>
      <c r="D3055" s="2"/>
      <c r="E3055" s="2">
        <f>SUM(E3047:E3054)</f>
        <v>0</v>
      </c>
      <c r="F3055" s="2"/>
      <c r="G3055" s="2">
        <f>SUM(G3047:G3054)</f>
        <v>0</v>
      </c>
      <c r="H3055" s="4"/>
      <c r="I3055" s="2">
        <f>SUM(I3047:I3054)</f>
        <v>95000</v>
      </c>
      <c r="J3055" s="4"/>
      <c r="K3055" s="2">
        <f>SUM(K3047:K3054)</f>
        <v>95000</v>
      </c>
      <c r="L3055" s="4"/>
      <c r="M3055" s="2">
        <f>SUM(M3047:M3054)</f>
        <v>210000</v>
      </c>
      <c r="N3055" s="4"/>
      <c r="O3055" s="2">
        <f>SUM(O3047:O3054)</f>
        <v>0</v>
      </c>
      <c r="P3055" s="4"/>
      <c r="Q3055" s="2">
        <f>SUM(Q3047:Q3054)</f>
        <v>210000</v>
      </c>
    </row>
    <row r="3056" spans="1:21" ht="11.85" customHeight="1" x14ac:dyDescent="0.2">
      <c r="C3056" s="7"/>
      <c r="D3056" s="6"/>
      <c r="E3056" s="7"/>
      <c r="F3056" s="6"/>
      <c r="G3056" s="7"/>
      <c r="H3056" s="6"/>
      <c r="I3056" s="7"/>
      <c r="J3056" s="6"/>
      <c r="K3056" s="8"/>
      <c r="L3056" s="6"/>
      <c r="M3056" s="8"/>
      <c r="N3056" s="6"/>
      <c r="O3056" s="8"/>
      <c r="P3056" s="6"/>
      <c r="Q3056" s="8"/>
    </row>
    <row r="3057" spans="1:21" ht="11.85" customHeight="1" thickBot="1" x14ac:dyDescent="0.25">
      <c r="A3057" s="3" t="s">
        <v>265</v>
      </c>
      <c r="C3057" s="25">
        <f>+C3004+C3034+C2992+C3013+C2999+C3025+C3055</f>
        <v>3664721.69</v>
      </c>
      <c r="D3057" s="2"/>
      <c r="E3057" s="25">
        <f>+E3004+E3034+E2992+E3013+E2999+E3025+E3055</f>
        <v>5831102.0000000009</v>
      </c>
      <c r="F3057" s="2"/>
      <c r="G3057" s="25">
        <f>+G3004+G3034+G2992+G3013+G2999+G3025+G3055</f>
        <v>4135691.6</v>
      </c>
      <c r="H3057" s="2"/>
      <c r="I3057" s="25">
        <f>+I3004+I3034+I2992+I3013+I2999+I3025+I3055</f>
        <v>4575000</v>
      </c>
      <c r="J3057" s="2"/>
      <c r="K3057" s="25">
        <f>+K3004+K3034+K2992+K3013+K2999+K3025+K3055</f>
        <v>4677500</v>
      </c>
      <c r="L3057" s="2"/>
      <c r="M3057" s="25">
        <f>+M3004+M3034+M2992+M3013+M2999+M3025+M3055</f>
        <v>4206000</v>
      </c>
      <c r="N3057" s="2"/>
      <c r="O3057" s="25">
        <f>+O3004+O3034+O2992+O3013+O2999+O3025+O3055</f>
        <v>0</v>
      </c>
      <c r="P3057" s="2"/>
      <c r="Q3057" s="25">
        <f>+Q3004+Q3034+Q2992+Q3013+Q2999+Q3025+Q3055</f>
        <v>4206000</v>
      </c>
      <c r="U3057" s="2"/>
    </row>
    <row r="3058" spans="1:21" ht="11.85" customHeight="1" thickTop="1" x14ac:dyDescent="0.2">
      <c r="D3058" s="2"/>
      <c r="F3058" s="2"/>
      <c r="H3058" s="2"/>
      <c r="J3058" s="2"/>
      <c r="L3058" s="2"/>
      <c r="N3058" s="2"/>
      <c r="P3058" s="2"/>
    </row>
    <row r="3059" spans="1:21" ht="11.85" customHeight="1" x14ac:dyDescent="0.2">
      <c r="D3059" s="2"/>
      <c r="F3059" s="2"/>
      <c r="H3059" s="2"/>
      <c r="J3059" s="2"/>
      <c r="L3059" s="2"/>
      <c r="N3059" s="2"/>
      <c r="P3059" s="2"/>
    </row>
    <row r="3060" spans="1:21" ht="11.85" customHeight="1" x14ac:dyDescent="0.2">
      <c r="A3060" s="3" t="s">
        <v>266</v>
      </c>
      <c r="C3060" s="2">
        <f>C2983+C3057</f>
        <v>8088233.3200000003</v>
      </c>
      <c r="D3060" s="2"/>
      <c r="E3060" s="2">
        <f>E2983+E3057</f>
        <v>10558587.510000002</v>
      </c>
      <c r="F3060" s="2"/>
      <c r="G3060" s="2">
        <f>G2983+G3057</f>
        <v>9698304.7200000025</v>
      </c>
      <c r="H3060" s="2"/>
      <c r="I3060" s="2">
        <f>I2983+I3057</f>
        <v>10493183.670000002</v>
      </c>
      <c r="J3060" s="2"/>
      <c r="K3060" s="4">
        <f>K2983+K3057</f>
        <v>10595683.670000002</v>
      </c>
      <c r="L3060" s="2"/>
      <c r="M3060" s="4">
        <f>M2983+M3057</f>
        <v>9648149.6700000018</v>
      </c>
      <c r="N3060" s="2"/>
      <c r="P3060" s="2"/>
      <c r="Q3060" s="4">
        <f>Q2983+Q3057</f>
        <v>9648149.6700000018</v>
      </c>
      <c r="U3060" s="2"/>
    </row>
    <row r="3061" spans="1:21" ht="11.85" customHeight="1" x14ac:dyDescent="0.2"/>
    <row r="3062" spans="1:21" ht="11.85" customHeight="1" x14ac:dyDescent="0.2"/>
    <row r="3063" spans="1:21" ht="11.85" customHeight="1" x14ac:dyDescent="0.2"/>
    <row r="3064" spans="1:21" ht="11.85" customHeight="1" x14ac:dyDescent="0.2"/>
    <row r="3065" spans="1:21" ht="11.85" customHeight="1" x14ac:dyDescent="0.2"/>
    <row r="3066" spans="1:21" ht="11.85" customHeight="1" x14ac:dyDescent="0.2"/>
    <row r="3067" spans="1:21" ht="11.85" customHeight="1" x14ac:dyDescent="0.2"/>
    <row r="3068" spans="1:21" ht="11.85" customHeight="1" x14ac:dyDescent="0.2"/>
    <row r="3069" spans="1:21" ht="11.85" customHeight="1" x14ac:dyDescent="0.2"/>
    <row r="3070" spans="1:21" ht="11.85" customHeight="1" x14ac:dyDescent="0.2"/>
    <row r="3071" spans="1:21" ht="11.85" customHeight="1" x14ac:dyDescent="0.2"/>
    <row r="3072" spans="1:21" ht="11.85" customHeight="1" x14ac:dyDescent="0.2"/>
    <row r="3073" ht="11.85" customHeight="1" x14ac:dyDescent="0.2"/>
    <row r="3074" ht="11.85" customHeight="1" x14ac:dyDescent="0.2"/>
    <row r="3075" ht="11.85" customHeight="1" x14ac:dyDescent="0.2"/>
    <row r="3076" ht="11.85" customHeight="1" x14ac:dyDescent="0.2"/>
    <row r="3077" ht="11.85" customHeight="1" x14ac:dyDescent="0.2"/>
    <row r="3078" ht="11.85" customHeight="1" x14ac:dyDescent="0.2"/>
    <row r="3079" ht="11.85" customHeight="1" x14ac:dyDescent="0.2"/>
    <row r="3080" ht="11.85" customHeight="1" x14ac:dyDescent="0.2"/>
    <row r="3081" ht="11.85" customHeight="1" x14ac:dyDescent="0.2"/>
    <row r="3082" ht="11.85" customHeight="1" x14ac:dyDescent="0.2"/>
    <row r="3083" ht="11.85" customHeight="1" x14ac:dyDescent="0.2"/>
    <row r="3084" ht="11.85" customHeight="1" x14ac:dyDescent="0.2"/>
    <row r="3085" ht="11.85" customHeight="1" x14ac:dyDescent="0.2"/>
    <row r="3086" ht="11.85" customHeight="1" x14ac:dyDescent="0.2"/>
    <row r="3087" ht="11.85" customHeight="1" x14ac:dyDescent="0.2"/>
    <row r="3088" ht="11.85" customHeight="1" x14ac:dyDescent="0.2"/>
    <row r="3089" spans="1:5" ht="11.85" customHeight="1" x14ac:dyDescent="0.2"/>
    <row r="3090" spans="1:5" ht="11.85" customHeight="1" x14ac:dyDescent="0.2"/>
    <row r="3091" spans="1:5" ht="11.85" customHeight="1" x14ac:dyDescent="0.2"/>
    <row r="3092" spans="1:5" ht="11.85" customHeight="1" x14ac:dyDescent="0.2"/>
    <row r="3093" spans="1:5" ht="11.85" customHeight="1" x14ac:dyDescent="0.2"/>
    <row r="3094" spans="1:5" ht="11.85" customHeight="1" x14ac:dyDescent="0.2"/>
    <row r="3095" spans="1:5" ht="11.85" customHeight="1" x14ac:dyDescent="0.2"/>
    <row r="3096" spans="1:5" ht="11.85" customHeight="1" x14ac:dyDescent="0.2"/>
    <row r="3097" spans="1:5" ht="11.85" customHeight="1" x14ac:dyDescent="0.2"/>
    <row r="3098" spans="1:5" ht="11.85" customHeight="1" x14ac:dyDescent="0.2"/>
    <row r="3099" spans="1:5" ht="11.85" customHeight="1" x14ac:dyDescent="0.2"/>
    <row r="3100" spans="1:5" ht="11.85" customHeight="1" x14ac:dyDescent="0.2"/>
    <row r="3101" spans="1:5" ht="11.85" customHeight="1" x14ac:dyDescent="0.2"/>
    <row r="3102" spans="1:5" ht="11.85" customHeight="1" x14ac:dyDescent="0.2"/>
    <row r="3103" spans="1:5" ht="11.85" customHeight="1" x14ac:dyDescent="0.2">
      <c r="A3103" s="1"/>
      <c r="B3103" s="1"/>
      <c r="E3103" s="2" t="str">
        <f>$E$1</f>
        <v>CITY OF BRADY</v>
      </c>
    </row>
    <row r="3104" spans="1:5" ht="11.85" customHeight="1" x14ac:dyDescent="0.2">
      <c r="E3104" s="2" t="str">
        <f>$E$2</f>
        <v>BUDGET REPORT</v>
      </c>
    </row>
    <row r="3105" spans="1:20" ht="11.85" customHeight="1" x14ac:dyDescent="0.2">
      <c r="E3105" s="2" t="str">
        <f>$E$3</f>
        <v>FISCAL YEAR 2022 - 2023</v>
      </c>
    </row>
    <row r="3106" spans="1:20" ht="11.85" customHeight="1" x14ac:dyDescent="0.2">
      <c r="A3106" s="3" t="s">
        <v>1294</v>
      </c>
      <c r="S3106" s="21"/>
    </row>
    <row r="3107" spans="1:20" ht="11.85" customHeight="1" x14ac:dyDescent="0.2">
      <c r="A3107" s="3" t="s">
        <v>1339</v>
      </c>
    </row>
    <row r="3108" spans="1:20" ht="11.85" customHeight="1" x14ac:dyDescent="0.2">
      <c r="I3108" s="49" t="str">
        <f>$I$6</f>
        <v>(----- 2021-2022 ------)</v>
      </c>
      <c r="J3108" s="49"/>
      <c r="K3108" s="49"/>
      <c r="L3108" s="6"/>
      <c r="M3108" s="49" t="str">
        <f>$M$6</f>
        <v>2022-2023</v>
      </c>
      <c r="N3108" s="49"/>
      <c r="O3108" s="49"/>
      <c r="P3108" s="49"/>
      <c r="Q3108" s="49"/>
    </row>
    <row r="3109" spans="1:20" ht="11.85" customHeight="1" x14ac:dyDescent="0.2">
      <c r="C3109" s="7" t="str">
        <f>$C$7</f>
        <v>2018-2019</v>
      </c>
      <c r="D3109" s="6"/>
      <c r="E3109" s="7" t="str">
        <f>$E$7</f>
        <v>2019-2020</v>
      </c>
      <c r="F3109" s="6"/>
      <c r="G3109" s="7" t="str">
        <f>$G$7</f>
        <v>2020-2021</v>
      </c>
      <c r="H3109" s="6"/>
      <c r="I3109" s="7" t="s">
        <v>9</v>
      </c>
      <c r="J3109" s="6"/>
      <c r="K3109" s="8" t="str">
        <f>+$K$7</f>
        <v>PROJECTED</v>
      </c>
      <c r="L3109" s="6"/>
      <c r="M3109" s="8" t="str">
        <f>$M$7</f>
        <v>2022-2023</v>
      </c>
      <c r="N3109" s="6"/>
      <c r="O3109" s="8" t="str">
        <f>$O$7</f>
        <v>2022-2023</v>
      </c>
      <c r="P3109" s="6"/>
      <c r="Q3109" s="8" t="str">
        <f>$Q$7</f>
        <v xml:space="preserve">APPROVED </v>
      </c>
    </row>
    <row r="3110" spans="1:20" ht="11.85" customHeight="1" x14ac:dyDescent="0.2">
      <c r="A3110" s="9" t="s">
        <v>268</v>
      </c>
      <c r="C3110" s="10" t="s">
        <v>12</v>
      </c>
      <c r="D3110" s="6"/>
      <c r="E3110" s="10" t="s">
        <v>12</v>
      </c>
      <c r="F3110" s="6"/>
      <c r="G3110" s="10" t="s">
        <v>12</v>
      </c>
      <c r="H3110" s="6"/>
      <c r="I3110" s="10" t="s">
        <v>13</v>
      </c>
      <c r="J3110" s="6"/>
      <c r="K3110" s="11" t="s">
        <v>13</v>
      </c>
      <c r="L3110" s="6"/>
      <c r="M3110" s="11" t="str">
        <f>$M$8</f>
        <v>BASE</v>
      </c>
      <c r="N3110" s="6"/>
      <c r="O3110" s="11" t="str">
        <f>$O$8</f>
        <v>SUPPLEMENTAL</v>
      </c>
      <c r="P3110" s="6"/>
      <c r="Q3110" s="11" t="str">
        <f>$Q$8</f>
        <v>BUDGET</v>
      </c>
    </row>
    <row r="3111" spans="1:20" ht="11.85" customHeight="1" x14ac:dyDescent="0.2"/>
    <row r="3112" spans="1:20" ht="11.85" customHeight="1" x14ac:dyDescent="0.2">
      <c r="A3112" s="12" t="s">
        <v>269</v>
      </c>
    </row>
    <row r="3113" spans="1:20" ht="11.85" customHeight="1" x14ac:dyDescent="0.2">
      <c r="A3113" s="3" t="s">
        <v>1340</v>
      </c>
      <c r="C3113" s="2">
        <v>88951.42</v>
      </c>
      <c r="D3113" s="2"/>
      <c r="E3113" s="2">
        <v>109102.12</v>
      </c>
      <c r="F3113" s="2"/>
      <c r="G3113" s="2">
        <v>127466.75</v>
      </c>
      <c r="H3113" s="2"/>
      <c r="I3113" s="2">
        <v>125058</v>
      </c>
      <c r="J3113" s="2"/>
      <c r="K3113" s="2">
        <v>125058</v>
      </c>
      <c r="L3113" s="2"/>
      <c r="M3113" s="4">
        <v>160197</v>
      </c>
      <c r="N3113" s="2"/>
      <c r="O3113" s="4">
        <v>5500</v>
      </c>
      <c r="P3113" s="2"/>
      <c r="Q3113" s="4">
        <f t="shared" ref="Q3113:Q3122" si="92">M3113+O3113</f>
        <v>165697</v>
      </c>
      <c r="T3113" s="13"/>
    </row>
    <row r="3114" spans="1:20" ht="11.85" customHeight="1" x14ac:dyDescent="0.2">
      <c r="A3114" s="3" t="s">
        <v>1341</v>
      </c>
      <c r="C3114" s="2">
        <v>13443.72</v>
      </c>
      <c r="D3114" s="2"/>
      <c r="E3114" s="2">
        <v>15011.33</v>
      </c>
      <c r="F3114" s="2"/>
      <c r="G3114" s="2">
        <v>4929.3599999999997</v>
      </c>
      <c r="H3114" s="2"/>
      <c r="I3114" s="2">
        <v>6300</v>
      </c>
      <c r="J3114" s="2"/>
      <c r="K3114" s="2">
        <v>6300</v>
      </c>
      <c r="L3114" s="2"/>
      <c r="M3114" s="4">
        <v>6900</v>
      </c>
      <c r="N3114" s="2"/>
      <c r="O3114" s="4">
        <v>0</v>
      </c>
      <c r="P3114" s="2"/>
      <c r="Q3114" s="4">
        <f t="shared" si="92"/>
        <v>6900</v>
      </c>
      <c r="T3114" s="13"/>
    </row>
    <row r="3115" spans="1:20" ht="11.85" customHeight="1" x14ac:dyDescent="0.2">
      <c r="A3115" s="3" t="s">
        <v>1342</v>
      </c>
      <c r="C3115" s="2">
        <v>2400</v>
      </c>
      <c r="D3115" s="2"/>
      <c r="E3115" s="2">
        <v>900</v>
      </c>
      <c r="F3115" s="2"/>
      <c r="G3115" s="2">
        <v>2275</v>
      </c>
      <c r="H3115" s="2"/>
      <c r="I3115" s="2">
        <v>2400</v>
      </c>
      <c r="J3115" s="2"/>
      <c r="K3115" s="2">
        <v>2400</v>
      </c>
      <c r="L3115" s="2"/>
      <c r="M3115" s="4">
        <v>2400</v>
      </c>
      <c r="N3115" s="2"/>
      <c r="O3115" s="4">
        <v>0</v>
      </c>
      <c r="P3115" s="2"/>
      <c r="Q3115" s="4">
        <f t="shared" si="92"/>
        <v>2400</v>
      </c>
      <c r="T3115" s="13"/>
    </row>
    <row r="3116" spans="1:20" ht="11.85" customHeight="1" x14ac:dyDescent="0.2">
      <c r="A3116" s="3" t="s">
        <v>1343</v>
      </c>
      <c r="C3116" s="2">
        <v>3640</v>
      </c>
      <c r="D3116" s="2"/>
      <c r="E3116" s="2">
        <v>3640</v>
      </c>
      <c r="F3116" s="2"/>
      <c r="G3116" s="2">
        <v>3780</v>
      </c>
      <c r="H3116" s="2"/>
      <c r="I3116" s="2">
        <v>3640</v>
      </c>
      <c r="J3116" s="2"/>
      <c r="K3116" s="2">
        <v>3640</v>
      </c>
      <c r="L3116" s="2"/>
      <c r="M3116" s="4">
        <v>3640</v>
      </c>
      <c r="N3116" s="2"/>
      <c r="O3116" s="4">
        <v>7280</v>
      </c>
      <c r="P3116" s="2"/>
      <c r="Q3116" s="4">
        <f t="shared" si="92"/>
        <v>10920</v>
      </c>
      <c r="T3116" s="13"/>
    </row>
    <row r="3117" spans="1:20" ht="11.85" customHeight="1" x14ac:dyDescent="0.2">
      <c r="A3117" s="3" t="s">
        <v>1344</v>
      </c>
      <c r="C3117" s="2">
        <v>0</v>
      </c>
      <c r="D3117" s="2"/>
      <c r="E3117" s="2">
        <v>0</v>
      </c>
      <c r="F3117" s="2"/>
      <c r="G3117" s="2">
        <v>0</v>
      </c>
      <c r="H3117" s="2"/>
      <c r="I3117" s="2">
        <v>0</v>
      </c>
      <c r="J3117" s="2"/>
      <c r="K3117" s="2">
        <v>0</v>
      </c>
      <c r="L3117" s="2"/>
      <c r="M3117" s="4">
        <v>600</v>
      </c>
      <c r="N3117" s="2"/>
      <c r="O3117" s="4">
        <v>0</v>
      </c>
      <c r="P3117" s="2"/>
      <c r="Q3117" s="4">
        <f t="shared" si="92"/>
        <v>600</v>
      </c>
      <c r="T3117" s="13"/>
    </row>
    <row r="3118" spans="1:20" ht="11.85" customHeight="1" x14ac:dyDescent="0.2">
      <c r="A3118" s="3" t="s">
        <v>1345</v>
      </c>
      <c r="C3118" s="2">
        <v>22232.15</v>
      </c>
      <c r="D3118" s="2"/>
      <c r="E3118" s="2">
        <v>22988.78</v>
      </c>
      <c r="F3118" s="2"/>
      <c r="G3118" s="2">
        <v>23395.68</v>
      </c>
      <c r="H3118" s="2"/>
      <c r="I3118" s="2">
        <v>23664</v>
      </c>
      <c r="J3118" s="2"/>
      <c r="K3118" s="2">
        <v>23664</v>
      </c>
      <c r="L3118" s="2"/>
      <c r="M3118" s="4">
        <v>38880</v>
      </c>
      <c r="N3118" s="2"/>
      <c r="O3118" s="4">
        <v>0</v>
      </c>
      <c r="P3118" s="2"/>
      <c r="Q3118" s="4">
        <f t="shared" si="92"/>
        <v>38880</v>
      </c>
      <c r="T3118" s="13"/>
    </row>
    <row r="3119" spans="1:20" ht="11.85" customHeight="1" x14ac:dyDescent="0.2">
      <c r="A3119" s="3" t="s">
        <v>1346</v>
      </c>
      <c r="C3119" s="2">
        <v>11297.08</v>
      </c>
      <c r="D3119" s="2"/>
      <c r="E3119" s="2">
        <v>12113.94</v>
      </c>
      <c r="F3119" s="2"/>
      <c r="G3119" s="2">
        <v>12546.54</v>
      </c>
      <c r="H3119" s="2"/>
      <c r="I3119" s="2">
        <v>11664</v>
      </c>
      <c r="J3119" s="2"/>
      <c r="K3119" s="2">
        <v>11664</v>
      </c>
      <c r="L3119" s="2"/>
      <c r="M3119" s="4">
        <v>15066</v>
      </c>
      <c r="N3119" s="2"/>
      <c r="O3119" s="4">
        <v>550</v>
      </c>
      <c r="P3119" s="2"/>
      <c r="Q3119" s="4">
        <f t="shared" si="92"/>
        <v>15616</v>
      </c>
      <c r="T3119" s="13"/>
    </row>
    <row r="3120" spans="1:20" ht="11.85" customHeight="1" x14ac:dyDescent="0.2">
      <c r="A3120" s="3" t="s">
        <v>1347</v>
      </c>
      <c r="C3120" s="2">
        <v>2005.13</v>
      </c>
      <c r="D3120" s="2"/>
      <c r="E3120" s="2">
        <v>2342.9499999999998</v>
      </c>
      <c r="F3120" s="2"/>
      <c r="G3120" s="2">
        <v>2637.36</v>
      </c>
      <c r="H3120" s="2"/>
      <c r="I3120" s="2">
        <v>2795</v>
      </c>
      <c r="J3120" s="2"/>
      <c r="K3120" s="2">
        <v>2795</v>
      </c>
      <c r="L3120" s="2"/>
      <c r="M3120" s="4">
        <v>5180</v>
      </c>
      <c r="N3120" s="2"/>
      <c r="O3120" s="4">
        <v>0</v>
      </c>
      <c r="P3120" s="2"/>
      <c r="Q3120" s="4">
        <f t="shared" si="92"/>
        <v>5180</v>
      </c>
      <c r="T3120" s="13"/>
    </row>
    <row r="3121" spans="1:21" ht="11.85" customHeight="1" x14ac:dyDescent="0.2">
      <c r="A3121" s="3" t="s">
        <v>1348</v>
      </c>
      <c r="C3121" s="2">
        <v>24.9</v>
      </c>
      <c r="D3121" s="2"/>
      <c r="E3121" s="2">
        <v>421.03</v>
      </c>
      <c r="F3121" s="2"/>
      <c r="G3121" s="2">
        <v>767.56</v>
      </c>
      <c r="H3121" s="2"/>
      <c r="I3121" s="2">
        <v>432</v>
      </c>
      <c r="J3121" s="2"/>
      <c r="K3121" s="2">
        <v>432</v>
      </c>
      <c r="L3121" s="2"/>
      <c r="M3121" s="4">
        <v>468</v>
      </c>
      <c r="N3121" s="2"/>
      <c r="O3121" s="4">
        <v>0</v>
      </c>
      <c r="P3121" s="2"/>
      <c r="Q3121" s="4">
        <f t="shared" si="92"/>
        <v>468</v>
      </c>
      <c r="T3121" s="13"/>
    </row>
    <row r="3122" spans="1:21" ht="11.85" customHeight="1" x14ac:dyDescent="0.2">
      <c r="A3122" s="3" t="s">
        <v>1349</v>
      </c>
      <c r="C3122" s="14">
        <v>8340.74</v>
      </c>
      <c r="D3122" s="2"/>
      <c r="E3122" s="14">
        <v>9898.23</v>
      </c>
      <c r="F3122" s="2"/>
      <c r="G3122" s="14">
        <v>10274.52</v>
      </c>
      <c r="H3122" s="2"/>
      <c r="I3122" s="14">
        <v>10246</v>
      </c>
      <c r="J3122" s="2"/>
      <c r="K3122" s="14">
        <v>10246</v>
      </c>
      <c r="L3122" s="2"/>
      <c r="M3122" s="15">
        <v>13034</v>
      </c>
      <c r="N3122" s="2"/>
      <c r="O3122" s="15">
        <v>450</v>
      </c>
      <c r="P3122" s="2"/>
      <c r="Q3122" s="15">
        <f t="shared" si="92"/>
        <v>13484</v>
      </c>
      <c r="T3122" s="13"/>
    </row>
    <row r="3123" spans="1:21" ht="11.85" customHeight="1" x14ac:dyDescent="0.2">
      <c r="A3123" s="3" t="s">
        <v>280</v>
      </c>
      <c r="C3123" s="2">
        <f>SUM(C3113:C3122)</f>
        <v>152335.13999999998</v>
      </c>
      <c r="D3123" s="2"/>
      <c r="E3123" s="2">
        <f>SUM(E3113:E3122)</f>
        <v>176418.38</v>
      </c>
      <c r="F3123" s="2"/>
      <c r="G3123" s="2">
        <f>SUM(G3113:G3122)</f>
        <v>188072.76999999996</v>
      </c>
      <c r="H3123" s="2"/>
      <c r="I3123" s="2">
        <f>SUM(I3113:I3122)</f>
        <v>186199</v>
      </c>
      <c r="J3123" s="2"/>
      <c r="K3123" s="4">
        <f>SUM(K3113:K3122)</f>
        <v>186199</v>
      </c>
      <c r="L3123" s="2"/>
      <c r="M3123" s="4">
        <f>SUM(M3113:M3122)</f>
        <v>246365</v>
      </c>
      <c r="N3123" s="2"/>
      <c r="O3123" s="4">
        <f>SUM(O3113:O3122)</f>
        <v>13780</v>
      </c>
      <c r="P3123" s="2"/>
      <c r="Q3123" s="4">
        <f>SUM(Q3113:Q3122)</f>
        <v>260145</v>
      </c>
      <c r="R3123" s="2"/>
      <c r="U3123" s="2"/>
    </row>
    <row r="3124" spans="1:21" ht="11.85" customHeight="1" x14ac:dyDescent="0.2">
      <c r="D3124" s="2"/>
      <c r="F3124" s="2"/>
      <c r="H3124" s="2"/>
      <c r="J3124" s="2"/>
      <c r="L3124" s="2"/>
      <c r="N3124" s="2"/>
      <c r="P3124" s="2"/>
    </row>
    <row r="3125" spans="1:21" ht="11.85" customHeight="1" x14ac:dyDescent="0.2">
      <c r="A3125" s="12" t="s">
        <v>281</v>
      </c>
      <c r="D3125" s="2"/>
      <c r="F3125" s="2"/>
      <c r="H3125" s="2"/>
      <c r="J3125" s="2"/>
      <c r="L3125" s="2"/>
      <c r="N3125" s="2"/>
      <c r="P3125" s="2"/>
    </row>
    <row r="3126" spans="1:21" ht="11.85" customHeight="1" x14ac:dyDescent="0.2">
      <c r="A3126" s="3" t="s">
        <v>1350</v>
      </c>
      <c r="C3126" s="2">
        <v>120</v>
      </c>
      <c r="D3126" s="2"/>
      <c r="E3126" s="2">
        <v>0</v>
      </c>
      <c r="F3126" s="2"/>
      <c r="G3126" s="2">
        <v>0</v>
      </c>
      <c r="H3126" s="2"/>
      <c r="I3126" s="2">
        <v>150</v>
      </c>
      <c r="J3126" s="2"/>
      <c r="K3126" s="2">
        <v>150</v>
      </c>
      <c r="L3126" s="2"/>
      <c r="M3126" s="4">
        <v>150</v>
      </c>
      <c r="N3126" s="2"/>
      <c r="O3126" s="4">
        <v>0</v>
      </c>
      <c r="P3126" s="2"/>
      <c r="Q3126" s="4">
        <f t="shared" ref="Q3126:Q3140" si="93">M3126+O3126</f>
        <v>150</v>
      </c>
      <c r="T3126" s="13"/>
    </row>
    <row r="3127" spans="1:21" ht="11.85" customHeight="1" x14ac:dyDescent="0.2">
      <c r="A3127" s="3" t="s">
        <v>1351</v>
      </c>
      <c r="C3127" s="2">
        <v>73584.45</v>
      </c>
      <c r="D3127" s="2"/>
      <c r="E3127" s="2">
        <v>78816.39</v>
      </c>
      <c r="F3127" s="2"/>
      <c r="G3127" s="2">
        <v>80052.149999999994</v>
      </c>
      <c r="H3127" s="2"/>
      <c r="I3127" s="2">
        <v>80000</v>
      </c>
      <c r="J3127" s="2"/>
      <c r="K3127" s="2">
        <v>80000</v>
      </c>
      <c r="L3127" s="2"/>
      <c r="M3127" s="4">
        <v>80000</v>
      </c>
      <c r="N3127" s="2"/>
      <c r="O3127" s="4">
        <v>0</v>
      </c>
      <c r="P3127" s="2"/>
      <c r="Q3127" s="4">
        <f t="shared" si="93"/>
        <v>80000</v>
      </c>
      <c r="T3127" s="13"/>
    </row>
    <row r="3128" spans="1:21" ht="11.85" customHeight="1" x14ac:dyDescent="0.2">
      <c r="A3128" s="3" t="s">
        <v>1352</v>
      </c>
      <c r="C3128" s="2">
        <v>1250</v>
      </c>
      <c r="D3128" s="2"/>
      <c r="E3128" s="2">
        <v>208.25</v>
      </c>
      <c r="F3128" s="2"/>
      <c r="G3128" s="2">
        <v>3401.63</v>
      </c>
      <c r="H3128" s="2"/>
      <c r="I3128" s="2">
        <v>2500</v>
      </c>
      <c r="J3128" s="2"/>
      <c r="K3128" s="2">
        <v>2500</v>
      </c>
      <c r="L3128" s="2"/>
      <c r="M3128" s="4">
        <v>2500</v>
      </c>
      <c r="N3128" s="2"/>
      <c r="O3128" s="4">
        <v>0</v>
      </c>
      <c r="P3128" s="2"/>
      <c r="Q3128" s="4">
        <f t="shared" si="93"/>
        <v>2500</v>
      </c>
      <c r="T3128" s="13"/>
    </row>
    <row r="3129" spans="1:21" ht="11.85" customHeight="1" x14ac:dyDescent="0.2">
      <c r="A3129" s="3" t="s">
        <v>1353</v>
      </c>
      <c r="C3129" s="2">
        <v>10589.23</v>
      </c>
      <c r="D3129" s="2"/>
      <c r="E3129" s="2">
        <v>8814.23</v>
      </c>
      <c r="F3129" s="2"/>
      <c r="G3129" s="2">
        <v>8711.73</v>
      </c>
      <c r="H3129" s="2"/>
      <c r="I3129" s="2">
        <v>10000</v>
      </c>
      <c r="J3129" s="2"/>
      <c r="K3129" s="2">
        <v>10000</v>
      </c>
      <c r="L3129" s="2"/>
      <c r="M3129" s="4">
        <v>10000</v>
      </c>
      <c r="N3129" s="2"/>
      <c r="O3129" s="4">
        <v>0</v>
      </c>
      <c r="P3129" s="2"/>
      <c r="Q3129" s="4">
        <f t="shared" si="93"/>
        <v>10000</v>
      </c>
      <c r="T3129" s="13"/>
    </row>
    <row r="3130" spans="1:21" ht="11.85" hidden="1" customHeight="1" x14ac:dyDescent="0.2">
      <c r="A3130" s="3" t="s">
        <v>1249</v>
      </c>
      <c r="C3130" s="2">
        <v>0</v>
      </c>
      <c r="D3130" s="2"/>
      <c r="E3130" s="2">
        <v>0</v>
      </c>
      <c r="F3130" s="2"/>
      <c r="G3130" s="2">
        <v>0</v>
      </c>
      <c r="H3130" s="2"/>
      <c r="I3130" s="2">
        <v>0</v>
      </c>
      <c r="J3130" s="2"/>
      <c r="K3130" s="2">
        <v>0</v>
      </c>
      <c r="L3130" s="2"/>
      <c r="M3130" s="4">
        <v>0</v>
      </c>
      <c r="N3130" s="2"/>
      <c r="O3130" s="4">
        <v>0</v>
      </c>
      <c r="P3130" s="2"/>
      <c r="Q3130" s="4">
        <f t="shared" si="93"/>
        <v>0</v>
      </c>
      <c r="T3130" s="13"/>
    </row>
    <row r="3131" spans="1:21" ht="11.85" hidden="1" customHeight="1" x14ac:dyDescent="0.2">
      <c r="A3131" s="3" t="s">
        <v>1250</v>
      </c>
      <c r="C3131" s="2">
        <v>0</v>
      </c>
      <c r="D3131" s="2"/>
      <c r="E3131" s="2">
        <v>0</v>
      </c>
      <c r="F3131" s="2"/>
      <c r="G3131" s="2">
        <v>0</v>
      </c>
      <c r="H3131" s="2"/>
      <c r="I3131" s="2">
        <v>0</v>
      </c>
      <c r="J3131" s="2"/>
      <c r="K3131" s="2">
        <v>0</v>
      </c>
      <c r="L3131" s="2"/>
      <c r="M3131" s="4">
        <v>0</v>
      </c>
      <c r="N3131" s="2"/>
      <c r="O3131" s="4">
        <v>0</v>
      </c>
      <c r="P3131" s="2"/>
      <c r="Q3131" s="4">
        <f t="shared" si="93"/>
        <v>0</v>
      </c>
      <c r="T3131" s="13"/>
    </row>
    <row r="3132" spans="1:21" ht="11.85" customHeight="1" x14ac:dyDescent="0.2">
      <c r="A3132" s="3" t="s">
        <v>1354</v>
      </c>
      <c r="C3132" s="2">
        <v>8729.2800000000007</v>
      </c>
      <c r="D3132" s="2"/>
      <c r="E3132" s="2">
        <v>9319.07</v>
      </c>
      <c r="F3132" s="2"/>
      <c r="G3132" s="2">
        <v>10613.33</v>
      </c>
      <c r="H3132" s="2"/>
      <c r="I3132" s="2">
        <v>11150</v>
      </c>
      <c r="J3132" s="2"/>
      <c r="K3132" s="2">
        <v>11150</v>
      </c>
      <c r="L3132" s="2"/>
      <c r="M3132" s="4">
        <v>12850</v>
      </c>
      <c r="N3132" s="2"/>
      <c r="O3132" s="4">
        <v>0</v>
      </c>
      <c r="P3132" s="2"/>
      <c r="Q3132" s="4">
        <f t="shared" si="93"/>
        <v>12850</v>
      </c>
      <c r="T3132" s="13"/>
    </row>
    <row r="3133" spans="1:21" ht="11.85" customHeight="1" x14ac:dyDescent="0.2">
      <c r="A3133" s="3" t="s">
        <v>1355</v>
      </c>
      <c r="C3133" s="2">
        <v>0</v>
      </c>
      <c r="D3133" s="2"/>
      <c r="E3133" s="2">
        <v>0</v>
      </c>
      <c r="F3133" s="2"/>
      <c r="G3133" s="2">
        <v>0</v>
      </c>
      <c r="H3133" s="2"/>
      <c r="I3133" s="2">
        <v>0</v>
      </c>
      <c r="J3133" s="2"/>
      <c r="K3133" s="2">
        <v>0</v>
      </c>
      <c r="L3133" s="2"/>
      <c r="M3133" s="4">
        <v>0</v>
      </c>
      <c r="N3133" s="2"/>
      <c r="O3133" s="4">
        <v>0</v>
      </c>
      <c r="P3133" s="2"/>
      <c r="Q3133" s="4">
        <f t="shared" si="93"/>
        <v>0</v>
      </c>
      <c r="T3133" s="13"/>
    </row>
    <row r="3134" spans="1:21" ht="11.85" customHeight="1" x14ac:dyDescent="0.2">
      <c r="A3134" s="3" t="s">
        <v>1356</v>
      </c>
      <c r="C3134" s="2">
        <v>0</v>
      </c>
      <c r="D3134" s="2"/>
      <c r="E3134" s="2">
        <v>0</v>
      </c>
      <c r="F3134" s="2"/>
      <c r="G3134" s="2">
        <v>4483</v>
      </c>
      <c r="H3134" s="2"/>
      <c r="I3134" s="2">
        <v>0</v>
      </c>
      <c r="J3134" s="2"/>
      <c r="K3134" s="2">
        <v>0</v>
      </c>
      <c r="L3134" s="2"/>
      <c r="M3134" s="4">
        <v>0</v>
      </c>
      <c r="N3134" s="2"/>
      <c r="O3134" s="4">
        <v>0</v>
      </c>
      <c r="P3134" s="2"/>
      <c r="Q3134" s="4">
        <f t="shared" si="93"/>
        <v>0</v>
      </c>
      <c r="T3134" s="13"/>
    </row>
    <row r="3135" spans="1:21" ht="11.85" customHeight="1" x14ac:dyDescent="0.2">
      <c r="A3135" s="3" t="s">
        <v>1357</v>
      </c>
      <c r="C3135" s="2">
        <v>0</v>
      </c>
      <c r="D3135" s="2"/>
      <c r="E3135" s="2">
        <v>0</v>
      </c>
      <c r="F3135" s="2"/>
      <c r="G3135" s="2">
        <v>0</v>
      </c>
      <c r="H3135" s="2"/>
      <c r="I3135" s="2">
        <v>0</v>
      </c>
      <c r="J3135" s="2"/>
      <c r="K3135" s="2">
        <v>0</v>
      </c>
      <c r="L3135" s="2"/>
      <c r="M3135" s="4">
        <v>0</v>
      </c>
      <c r="N3135" s="2"/>
      <c r="O3135" s="4">
        <v>0</v>
      </c>
      <c r="P3135" s="2"/>
      <c r="Q3135" s="4">
        <f t="shared" si="93"/>
        <v>0</v>
      </c>
      <c r="T3135" s="13"/>
    </row>
    <row r="3136" spans="1:21" ht="11.85" customHeight="1" x14ac:dyDescent="0.2">
      <c r="A3136" s="3" t="s">
        <v>1358</v>
      </c>
      <c r="C3136" s="2">
        <v>0</v>
      </c>
      <c r="D3136" s="2"/>
      <c r="E3136" s="2">
        <v>280.5</v>
      </c>
      <c r="F3136" s="2"/>
      <c r="G3136" s="2">
        <v>325.2</v>
      </c>
      <c r="H3136" s="2"/>
      <c r="I3136" s="2">
        <v>350</v>
      </c>
      <c r="J3136" s="2"/>
      <c r="K3136" s="2">
        <v>350</v>
      </c>
      <c r="L3136" s="2"/>
      <c r="M3136" s="4">
        <v>400</v>
      </c>
      <c r="N3136" s="2"/>
      <c r="O3136" s="4">
        <v>0</v>
      </c>
      <c r="P3136" s="2"/>
      <c r="Q3136" s="4">
        <f t="shared" si="93"/>
        <v>400</v>
      </c>
      <c r="T3136" s="13"/>
    </row>
    <row r="3137" spans="1:20" ht="11.85" customHeight="1" x14ac:dyDescent="0.2">
      <c r="A3137" s="3" t="s">
        <v>1359</v>
      </c>
      <c r="C3137" s="2">
        <v>1503.57</v>
      </c>
      <c r="D3137" s="2"/>
      <c r="E3137" s="2">
        <v>36</v>
      </c>
      <c r="F3137" s="2"/>
      <c r="G3137" s="2">
        <v>0</v>
      </c>
      <c r="H3137" s="2"/>
      <c r="I3137" s="2">
        <v>1950</v>
      </c>
      <c r="J3137" s="2"/>
      <c r="K3137" s="2">
        <v>1950</v>
      </c>
      <c r="L3137" s="2"/>
      <c r="M3137" s="4">
        <v>300</v>
      </c>
      <c r="N3137" s="2"/>
      <c r="O3137" s="4">
        <v>0</v>
      </c>
      <c r="P3137" s="2"/>
      <c r="Q3137" s="4">
        <f t="shared" si="93"/>
        <v>300</v>
      </c>
      <c r="T3137" s="13"/>
    </row>
    <row r="3138" spans="1:20" ht="11.85" customHeight="1" x14ac:dyDescent="0.2">
      <c r="A3138" s="3" t="s">
        <v>1360</v>
      </c>
      <c r="C3138" s="2">
        <v>300</v>
      </c>
      <c r="D3138" s="2"/>
      <c r="E3138" s="2">
        <v>481.39</v>
      </c>
      <c r="F3138" s="2"/>
      <c r="G3138" s="2">
        <v>825</v>
      </c>
      <c r="H3138" s="2"/>
      <c r="I3138" s="2">
        <v>1400</v>
      </c>
      <c r="J3138" s="2"/>
      <c r="K3138" s="2">
        <v>1400</v>
      </c>
      <c r="L3138" s="2"/>
      <c r="M3138" s="4">
        <v>1400</v>
      </c>
      <c r="N3138" s="2"/>
      <c r="O3138" s="4">
        <v>0</v>
      </c>
      <c r="P3138" s="2"/>
      <c r="Q3138" s="4">
        <f t="shared" si="93"/>
        <v>1400</v>
      </c>
      <c r="T3138" s="13"/>
    </row>
    <row r="3139" spans="1:20" ht="11.85" customHeight="1" x14ac:dyDescent="0.2">
      <c r="A3139" s="3" t="s">
        <v>1361</v>
      </c>
      <c r="C3139" s="2">
        <v>127500</v>
      </c>
      <c r="D3139" s="2"/>
      <c r="E3139" s="2">
        <v>137004</v>
      </c>
      <c r="F3139" s="2"/>
      <c r="G3139" s="2">
        <v>126000</v>
      </c>
      <c r="H3139" s="2"/>
      <c r="I3139" s="2">
        <v>126000</v>
      </c>
      <c r="J3139" s="2"/>
      <c r="K3139" s="2">
        <v>126000</v>
      </c>
      <c r="L3139" s="2"/>
      <c r="M3139" s="4">
        <v>122000</v>
      </c>
      <c r="N3139" s="2"/>
      <c r="O3139" s="4">
        <v>0</v>
      </c>
      <c r="P3139" s="2"/>
      <c r="Q3139" s="4">
        <f t="shared" si="93"/>
        <v>122000</v>
      </c>
      <c r="T3139" s="13"/>
    </row>
    <row r="3140" spans="1:20" ht="11.85" customHeight="1" x14ac:dyDescent="0.2">
      <c r="A3140" s="3" t="s">
        <v>1362</v>
      </c>
      <c r="C3140" s="14">
        <v>39900</v>
      </c>
      <c r="D3140" s="2"/>
      <c r="E3140" s="14">
        <v>33996</v>
      </c>
      <c r="F3140" s="2"/>
      <c r="G3140" s="14">
        <v>50004</v>
      </c>
      <c r="H3140" s="2"/>
      <c r="I3140" s="14">
        <v>45000</v>
      </c>
      <c r="J3140" s="2"/>
      <c r="K3140" s="14">
        <v>45000</v>
      </c>
      <c r="L3140" s="2"/>
      <c r="M3140" s="15">
        <v>45000</v>
      </c>
      <c r="N3140" s="2"/>
      <c r="O3140" s="15">
        <v>0</v>
      </c>
      <c r="P3140" s="2"/>
      <c r="Q3140" s="15">
        <f t="shared" si="93"/>
        <v>45000</v>
      </c>
      <c r="T3140" s="13"/>
    </row>
    <row r="3141" spans="1:20" ht="11.85" customHeight="1" x14ac:dyDescent="0.2">
      <c r="A3141" s="3" t="s">
        <v>299</v>
      </c>
      <c r="C3141" s="2">
        <f>SUM(C3126:C3140)</f>
        <v>263476.53000000003</v>
      </c>
      <c r="D3141" s="2"/>
      <c r="E3141" s="2">
        <f>SUM(E3126:E3140)</f>
        <v>268955.83</v>
      </c>
      <c r="F3141" s="2"/>
      <c r="G3141" s="2">
        <f>SUM(G3126:G3140)</f>
        <v>284416.03999999998</v>
      </c>
      <c r="H3141" s="2"/>
      <c r="I3141" s="2">
        <f>SUM(I3126:I3140)</f>
        <v>278500</v>
      </c>
      <c r="J3141" s="2"/>
      <c r="K3141" s="4">
        <f>SUM(K3126:K3140)</f>
        <v>278500</v>
      </c>
      <c r="L3141" s="2"/>
      <c r="M3141" s="4">
        <f>SUM(M3126:M3140)</f>
        <v>274600</v>
      </c>
      <c r="N3141" s="2"/>
      <c r="O3141" s="4">
        <f>SUM(O3126:O3140)</f>
        <v>0</v>
      </c>
      <c r="P3141" s="2"/>
      <c r="Q3141" s="4">
        <f>SUM(Q3126:Q3140)</f>
        <v>274600</v>
      </c>
    </row>
    <row r="3142" spans="1:20" ht="11.85" customHeight="1" x14ac:dyDescent="0.2">
      <c r="D3142" s="2"/>
      <c r="F3142" s="2"/>
      <c r="H3142" s="2"/>
      <c r="J3142" s="2"/>
      <c r="L3142" s="2"/>
      <c r="N3142" s="2"/>
      <c r="P3142" s="2"/>
    </row>
    <row r="3143" spans="1:20" ht="11.85" customHeight="1" x14ac:dyDescent="0.2">
      <c r="A3143" s="12" t="s">
        <v>300</v>
      </c>
      <c r="D3143" s="2"/>
      <c r="F3143" s="2"/>
      <c r="H3143" s="2"/>
      <c r="J3143" s="2"/>
      <c r="L3143" s="2"/>
      <c r="N3143" s="2"/>
      <c r="P3143" s="2"/>
    </row>
    <row r="3144" spans="1:20" ht="11.85" customHeight="1" x14ac:dyDescent="0.2">
      <c r="A3144" s="3" t="s">
        <v>1363</v>
      </c>
      <c r="C3144" s="2">
        <v>859.76</v>
      </c>
      <c r="D3144" s="2"/>
      <c r="E3144" s="2">
        <v>0</v>
      </c>
      <c r="F3144" s="2"/>
      <c r="G3144" s="2">
        <v>111</v>
      </c>
      <c r="H3144" s="2"/>
      <c r="I3144" s="2">
        <v>900</v>
      </c>
      <c r="J3144" s="2"/>
      <c r="K3144" s="2">
        <v>900</v>
      </c>
      <c r="L3144" s="2"/>
      <c r="M3144" s="4">
        <v>900</v>
      </c>
      <c r="N3144" s="2"/>
      <c r="O3144" s="4">
        <v>0</v>
      </c>
      <c r="P3144" s="2"/>
      <c r="Q3144" s="4">
        <f t="shared" ref="Q3144:Q3162" si="94">M3144+O3144</f>
        <v>900</v>
      </c>
      <c r="T3144" s="13"/>
    </row>
    <row r="3145" spans="1:20" ht="11.85" customHeight="1" x14ac:dyDescent="0.2">
      <c r="A3145" s="3" t="s">
        <v>1364</v>
      </c>
      <c r="C3145" s="2">
        <v>181.13</v>
      </c>
      <c r="D3145" s="2"/>
      <c r="E3145" s="2">
        <v>2041.21</v>
      </c>
      <c r="F3145" s="2"/>
      <c r="G3145" s="2">
        <v>1903.95</v>
      </c>
      <c r="H3145" s="2"/>
      <c r="I3145" s="2">
        <v>2700</v>
      </c>
      <c r="J3145" s="2"/>
      <c r="K3145" s="2">
        <v>2700</v>
      </c>
      <c r="L3145" s="2"/>
      <c r="M3145" s="4">
        <v>2700</v>
      </c>
      <c r="N3145" s="2"/>
      <c r="O3145" s="4">
        <v>0</v>
      </c>
      <c r="P3145" s="2"/>
      <c r="Q3145" s="4">
        <f t="shared" si="94"/>
        <v>2700</v>
      </c>
      <c r="T3145" s="13"/>
    </row>
    <row r="3146" spans="1:20" ht="11.85" customHeight="1" x14ac:dyDescent="0.2">
      <c r="A3146" s="3" t="s">
        <v>1365</v>
      </c>
      <c r="C3146" s="2">
        <v>4035.33</v>
      </c>
      <c r="D3146" s="2"/>
      <c r="E3146" s="2">
        <v>1747.09</v>
      </c>
      <c r="F3146" s="2"/>
      <c r="G3146" s="2">
        <v>2429.6799999999998</v>
      </c>
      <c r="H3146" s="2"/>
      <c r="I3146" s="2">
        <v>4000</v>
      </c>
      <c r="J3146" s="2"/>
      <c r="K3146" s="2">
        <v>4000</v>
      </c>
      <c r="L3146" s="2"/>
      <c r="M3146" s="4">
        <v>4000</v>
      </c>
      <c r="N3146" s="2"/>
      <c r="O3146" s="4">
        <v>0</v>
      </c>
      <c r="P3146" s="2"/>
      <c r="Q3146" s="4">
        <f t="shared" si="94"/>
        <v>4000</v>
      </c>
      <c r="T3146" s="13"/>
    </row>
    <row r="3147" spans="1:20" ht="11.85" customHeight="1" x14ac:dyDescent="0.2">
      <c r="A3147" s="3" t="s">
        <v>1366</v>
      </c>
      <c r="C3147" s="2">
        <v>947.08</v>
      </c>
      <c r="D3147" s="2"/>
      <c r="E3147" s="2">
        <v>829.47</v>
      </c>
      <c r="F3147" s="2"/>
      <c r="G3147" s="2">
        <v>719.29</v>
      </c>
      <c r="H3147" s="2"/>
      <c r="I3147" s="2">
        <v>2500</v>
      </c>
      <c r="J3147" s="2"/>
      <c r="K3147" s="2">
        <v>2500</v>
      </c>
      <c r="L3147" s="2"/>
      <c r="M3147" s="4">
        <v>20000</v>
      </c>
      <c r="N3147" s="2"/>
      <c r="O3147" s="4">
        <v>0</v>
      </c>
      <c r="P3147" s="2"/>
      <c r="Q3147" s="4">
        <f t="shared" si="94"/>
        <v>20000</v>
      </c>
      <c r="T3147" s="13"/>
    </row>
    <row r="3148" spans="1:20" ht="11.85" customHeight="1" x14ac:dyDescent="0.2">
      <c r="A3148" s="3" t="s">
        <v>1367</v>
      </c>
      <c r="C3148" s="2">
        <v>307.77</v>
      </c>
      <c r="D3148" s="2"/>
      <c r="E3148" s="2">
        <v>458.44</v>
      </c>
      <c r="F3148" s="2"/>
      <c r="G3148" s="2">
        <v>1186.94</v>
      </c>
      <c r="H3148" s="2"/>
      <c r="I3148" s="2">
        <v>3000</v>
      </c>
      <c r="J3148" s="2"/>
      <c r="K3148" s="2">
        <f>3000-2000</f>
        <v>1000</v>
      </c>
      <c r="L3148" s="2"/>
      <c r="M3148" s="4">
        <v>2000</v>
      </c>
      <c r="N3148" s="2"/>
      <c r="O3148" s="4">
        <v>0</v>
      </c>
      <c r="P3148" s="2"/>
      <c r="Q3148" s="4">
        <f t="shared" si="94"/>
        <v>2000</v>
      </c>
      <c r="T3148" s="13"/>
    </row>
    <row r="3149" spans="1:20" ht="11.85" customHeight="1" x14ac:dyDescent="0.2">
      <c r="A3149" s="3" t="s">
        <v>1368</v>
      </c>
      <c r="C3149" s="2">
        <v>0</v>
      </c>
      <c r="D3149" s="2"/>
      <c r="E3149" s="2">
        <v>0</v>
      </c>
      <c r="F3149" s="2"/>
      <c r="G3149" s="2">
        <v>0</v>
      </c>
      <c r="H3149" s="2"/>
      <c r="I3149" s="2">
        <v>0</v>
      </c>
      <c r="J3149" s="2"/>
      <c r="K3149" s="2">
        <v>0</v>
      </c>
      <c r="L3149" s="2"/>
      <c r="M3149" s="4">
        <v>0</v>
      </c>
      <c r="N3149" s="2"/>
      <c r="O3149" s="4">
        <v>0</v>
      </c>
      <c r="P3149" s="2"/>
      <c r="Q3149" s="4">
        <f t="shared" si="94"/>
        <v>0</v>
      </c>
      <c r="T3149" s="13"/>
    </row>
    <row r="3150" spans="1:20" ht="11.85" customHeight="1" x14ac:dyDescent="0.2">
      <c r="A3150" s="3" t="s">
        <v>1369</v>
      </c>
      <c r="C3150" s="2">
        <v>0</v>
      </c>
      <c r="D3150" s="2"/>
      <c r="E3150" s="2">
        <v>0</v>
      </c>
      <c r="F3150" s="2"/>
      <c r="G3150" s="2">
        <v>0</v>
      </c>
      <c r="H3150" s="2"/>
      <c r="I3150" s="2">
        <v>0</v>
      </c>
      <c r="J3150" s="2"/>
      <c r="K3150" s="2">
        <v>0</v>
      </c>
      <c r="L3150" s="2"/>
      <c r="M3150" s="4">
        <v>0</v>
      </c>
      <c r="N3150" s="2"/>
      <c r="O3150" s="4">
        <v>0</v>
      </c>
      <c r="P3150" s="2"/>
      <c r="Q3150" s="4">
        <f t="shared" si="94"/>
        <v>0</v>
      </c>
      <c r="T3150" s="13"/>
    </row>
    <row r="3151" spans="1:20" ht="11.85" customHeight="1" x14ac:dyDescent="0.2">
      <c r="A3151" s="3" t="s">
        <v>1370</v>
      </c>
      <c r="C3151" s="2">
        <v>0</v>
      </c>
      <c r="D3151" s="2"/>
      <c r="E3151" s="2">
        <v>0</v>
      </c>
      <c r="F3151" s="2"/>
      <c r="G3151" s="2">
        <v>0</v>
      </c>
      <c r="H3151" s="2"/>
      <c r="I3151" s="2">
        <v>0</v>
      </c>
      <c r="J3151" s="2"/>
      <c r="K3151" s="2">
        <v>0</v>
      </c>
      <c r="L3151" s="2"/>
      <c r="M3151" s="4">
        <v>0</v>
      </c>
      <c r="N3151" s="2"/>
      <c r="O3151" s="4">
        <v>0</v>
      </c>
      <c r="P3151" s="2"/>
      <c r="Q3151" s="4">
        <f t="shared" si="94"/>
        <v>0</v>
      </c>
      <c r="T3151" s="13"/>
    </row>
    <row r="3152" spans="1:20" ht="11.85" customHeight="1" x14ac:dyDescent="0.2">
      <c r="A3152" s="3" t="s">
        <v>1371</v>
      </c>
      <c r="C3152" s="2">
        <v>1072.74</v>
      </c>
      <c r="D3152" s="2"/>
      <c r="E3152" s="2">
        <v>1757.6</v>
      </c>
      <c r="F3152" s="2"/>
      <c r="G3152" s="2">
        <v>1537.93</v>
      </c>
      <c r="H3152" s="2"/>
      <c r="I3152" s="2">
        <v>2500</v>
      </c>
      <c r="J3152" s="2"/>
      <c r="K3152" s="2">
        <v>2500</v>
      </c>
      <c r="L3152" s="2"/>
      <c r="M3152" s="4">
        <v>2500</v>
      </c>
      <c r="N3152" s="2"/>
      <c r="O3152" s="4">
        <v>0</v>
      </c>
      <c r="P3152" s="2"/>
      <c r="Q3152" s="4">
        <f t="shared" si="94"/>
        <v>2500</v>
      </c>
      <c r="T3152" s="13"/>
    </row>
    <row r="3153" spans="1:20" ht="11.85" customHeight="1" x14ac:dyDescent="0.2">
      <c r="A3153" s="3" t="s">
        <v>1372</v>
      </c>
      <c r="C3153" s="2">
        <v>1642.01</v>
      </c>
      <c r="D3153" s="2"/>
      <c r="E3153" s="2">
        <v>1778.66</v>
      </c>
      <c r="F3153" s="2"/>
      <c r="G3153" s="2">
        <v>886.44</v>
      </c>
      <c r="H3153" s="2"/>
      <c r="I3153" s="2">
        <v>2000</v>
      </c>
      <c r="J3153" s="2"/>
      <c r="K3153" s="2">
        <v>2000</v>
      </c>
      <c r="L3153" s="2"/>
      <c r="M3153" s="4">
        <v>2000</v>
      </c>
      <c r="N3153" s="2"/>
      <c r="O3153" s="4">
        <v>0</v>
      </c>
      <c r="P3153" s="2"/>
      <c r="Q3153" s="4">
        <f t="shared" si="94"/>
        <v>2000</v>
      </c>
      <c r="T3153" s="13"/>
    </row>
    <row r="3154" spans="1:20" ht="11.85" customHeight="1" x14ac:dyDescent="0.2">
      <c r="A3154" s="3" t="s">
        <v>1373</v>
      </c>
      <c r="C3154" s="2">
        <v>6927.05</v>
      </c>
      <c r="D3154" s="2"/>
      <c r="E3154" s="2">
        <v>6298.25</v>
      </c>
      <c r="F3154" s="2"/>
      <c r="G3154" s="2">
        <v>5594.78</v>
      </c>
      <c r="H3154" s="2"/>
      <c r="I3154" s="2">
        <v>10000</v>
      </c>
      <c r="J3154" s="2"/>
      <c r="K3154" s="2">
        <v>10000</v>
      </c>
      <c r="L3154" s="2"/>
      <c r="M3154" s="4">
        <v>10000</v>
      </c>
      <c r="N3154" s="2"/>
      <c r="O3154" s="4">
        <v>0</v>
      </c>
      <c r="P3154" s="2"/>
      <c r="Q3154" s="4">
        <f t="shared" si="94"/>
        <v>10000</v>
      </c>
      <c r="T3154" s="13"/>
    </row>
    <row r="3155" spans="1:20" ht="11.85" customHeight="1" x14ac:dyDescent="0.2">
      <c r="A3155" s="3" t="s">
        <v>1374</v>
      </c>
      <c r="C3155" s="2">
        <v>900</v>
      </c>
      <c r="D3155" s="2"/>
      <c r="E3155" s="2">
        <v>1000</v>
      </c>
      <c r="F3155" s="2"/>
      <c r="G3155" s="2">
        <v>900</v>
      </c>
      <c r="H3155" s="2"/>
      <c r="I3155" s="2">
        <v>900</v>
      </c>
      <c r="J3155" s="2"/>
      <c r="K3155" s="2">
        <v>900</v>
      </c>
      <c r="L3155" s="2"/>
      <c r="M3155" s="4">
        <v>900</v>
      </c>
      <c r="N3155" s="2"/>
      <c r="O3155" s="4">
        <v>0</v>
      </c>
      <c r="P3155" s="2"/>
      <c r="Q3155" s="4">
        <f t="shared" si="94"/>
        <v>900</v>
      </c>
      <c r="T3155" s="13"/>
    </row>
    <row r="3156" spans="1:20" ht="11.85" customHeight="1" x14ac:dyDescent="0.2">
      <c r="A3156" s="3" t="s">
        <v>1375</v>
      </c>
      <c r="C3156" s="2">
        <v>317.77999999999997</v>
      </c>
      <c r="D3156" s="2"/>
      <c r="E3156" s="2">
        <v>120.14</v>
      </c>
      <c r="F3156" s="2"/>
      <c r="G3156" s="2">
        <v>0</v>
      </c>
      <c r="H3156" s="2"/>
      <c r="I3156" s="2">
        <v>220</v>
      </c>
      <c r="J3156" s="2"/>
      <c r="K3156" s="2">
        <v>220</v>
      </c>
      <c r="L3156" s="2"/>
      <c r="M3156" s="4">
        <v>220</v>
      </c>
      <c r="N3156" s="2"/>
      <c r="O3156" s="4">
        <v>0</v>
      </c>
      <c r="P3156" s="2"/>
      <c r="Q3156" s="4">
        <f t="shared" si="94"/>
        <v>220</v>
      </c>
      <c r="T3156" s="13"/>
    </row>
    <row r="3157" spans="1:20" ht="11.85" hidden="1" customHeight="1" x14ac:dyDescent="0.2">
      <c r="A3157" s="3" t="s">
        <v>1271</v>
      </c>
      <c r="C3157" s="2">
        <v>0</v>
      </c>
      <c r="D3157" s="2"/>
      <c r="E3157" s="2">
        <v>0</v>
      </c>
      <c r="F3157" s="2"/>
      <c r="G3157" s="2">
        <v>0</v>
      </c>
      <c r="H3157" s="2"/>
      <c r="I3157" s="2">
        <v>0</v>
      </c>
      <c r="J3157" s="2"/>
      <c r="K3157" s="2">
        <v>0</v>
      </c>
      <c r="L3157" s="2"/>
      <c r="M3157" s="4">
        <v>0</v>
      </c>
      <c r="N3157" s="2"/>
      <c r="O3157" s="4">
        <v>0</v>
      </c>
      <c r="P3157" s="2"/>
      <c r="Q3157" s="4">
        <f t="shared" si="94"/>
        <v>0</v>
      </c>
      <c r="T3157" s="13"/>
    </row>
    <row r="3158" spans="1:20" ht="11.85" customHeight="1" x14ac:dyDescent="0.2">
      <c r="A3158" s="3" t="s">
        <v>1376</v>
      </c>
      <c r="C3158" s="2">
        <v>27375.75</v>
      </c>
      <c r="D3158" s="2"/>
      <c r="E3158" s="2">
        <v>29690.95</v>
      </c>
      <c r="F3158" s="2"/>
      <c r="G3158" s="2">
        <v>25261.5</v>
      </c>
      <c r="H3158" s="2"/>
      <c r="I3158" s="2">
        <v>29500</v>
      </c>
      <c r="J3158" s="2"/>
      <c r="K3158" s="2">
        <f>29500+2000</f>
        <v>31500</v>
      </c>
      <c r="L3158" s="2"/>
      <c r="M3158" s="4">
        <v>31500</v>
      </c>
      <c r="N3158" s="2"/>
      <c r="O3158" s="4">
        <v>0</v>
      </c>
      <c r="P3158" s="2"/>
      <c r="Q3158" s="4">
        <f t="shared" si="94"/>
        <v>31500</v>
      </c>
      <c r="T3158" s="13"/>
    </row>
    <row r="3159" spans="1:20" ht="11.85" customHeight="1" x14ac:dyDescent="0.2">
      <c r="A3159" s="3" t="s">
        <v>1377</v>
      </c>
      <c r="C3159" s="2">
        <v>464.9</v>
      </c>
      <c r="D3159" s="2"/>
      <c r="E3159" s="2">
        <v>571.5</v>
      </c>
      <c r="F3159" s="2"/>
      <c r="G3159" s="2">
        <v>0</v>
      </c>
      <c r="H3159" s="2"/>
      <c r="I3159" s="2">
        <v>750</v>
      </c>
      <c r="J3159" s="2"/>
      <c r="K3159" s="2">
        <v>750</v>
      </c>
      <c r="L3159" s="2"/>
      <c r="M3159" s="4">
        <v>750</v>
      </c>
      <c r="N3159" s="2"/>
      <c r="O3159" s="4">
        <v>0</v>
      </c>
      <c r="P3159" s="2"/>
      <c r="Q3159" s="4">
        <f t="shared" si="94"/>
        <v>750</v>
      </c>
      <c r="T3159" s="13"/>
    </row>
    <row r="3160" spans="1:20" ht="11.85" customHeight="1" x14ac:dyDescent="0.2">
      <c r="A3160" s="3" t="s">
        <v>1378</v>
      </c>
      <c r="C3160" s="2">
        <v>28273.84</v>
      </c>
      <c r="D3160" s="2"/>
      <c r="E3160" s="2">
        <v>27527.38</v>
      </c>
      <c r="F3160" s="2"/>
      <c r="G3160" s="2">
        <v>26764.639999999999</v>
      </c>
      <c r="H3160" s="2"/>
      <c r="I3160" s="2">
        <v>31500</v>
      </c>
      <c r="J3160" s="2"/>
      <c r="K3160" s="2">
        <v>31500</v>
      </c>
      <c r="L3160" s="2"/>
      <c r="M3160" s="4">
        <v>31500</v>
      </c>
      <c r="N3160" s="2"/>
      <c r="O3160" s="4">
        <v>0</v>
      </c>
      <c r="P3160" s="2"/>
      <c r="Q3160" s="4">
        <f t="shared" si="94"/>
        <v>31500</v>
      </c>
      <c r="T3160" s="13"/>
    </row>
    <row r="3161" spans="1:20" ht="11.85" hidden="1" customHeight="1" x14ac:dyDescent="0.2">
      <c r="A3161" s="3" t="s">
        <v>1275</v>
      </c>
      <c r="C3161" s="2">
        <v>0</v>
      </c>
      <c r="D3161" s="2"/>
      <c r="E3161" s="2">
        <v>0</v>
      </c>
      <c r="F3161" s="2"/>
      <c r="G3161" s="2">
        <v>0</v>
      </c>
      <c r="H3161" s="2"/>
      <c r="I3161" s="2">
        <v>0</v>
      </c>
      <c r="J3161" s="2"/>
      <c r="K3161" s="2">
        <v>0</v>
      </c>
      <c r="L3161" s="2"/>
      <c r="M3161" s="4">
        <v>0</v>
      </c>
      <c r="N3161" s="2"/>
      <c r="O3161" s="4">
        <v>0</v>
      </c>
      <c r="P3161" s="2"/>
      <c r="Q3161" s="4">
        <f t="shared" si="94"/>
        <v>0</v>
      </c>
      <c r="T3161" s="13"/>
    </row>
    <row r="3162" spans="1:20" ht="11.85" customHeight="1" x14ac:dyDescent="0.2">
      <c r="A3162" s="3" t="s">
        <v>1379</v>
      </c>
      <c r="C3162" s="2">
        <v>4650</v>
      </c>
      <c r="D3162" s="2"/>
      <c r="E3162" s="2">
        <v>6400</v>
      </c>
      <c r="F3162" s="2"/>
      <c r="G3162" s="2">
        <v>11400</v>
      </c>
      <c r="H3162" s="2"/>
      <c r="I3162" s="2">
        <v>6000</v>
      </c>
      <c r="J3162" s="2"/>
      <c r="K3162" s="2">
        <v>6000</v>
      </c>
      <c r="L3162" s="2"/>
      <c r="M3162" s="4">
        <v>7000</v>
      </c>
      <c r="N3162" s="2"/>
      <c r="O3162" s="4">
        <v>0</v>
      </c>
      <c r="P3162" s="2"/>
      <c r="Q3162" s="4">
        <f t="shared" si="94"/>
        <v>7000</v>
      </c>
      <c r="T3162" s="13"/>
    </row>
    <row r="3163" spans="1:20" ht="11.85" customHeight="1" x14ac:dyDescent="0.2">
      <c r="A3163" s="3" t="s">
        <v>1380</v>
      </c>
      <c r="C3163" s="14">
        <v>14751.5</v>
      </c>
      <c r="D3163" s="2"/>
      <c r="E3163" s="14">
        <v>56321.760000000002</v>
      </c>
      <c r="F3163" s="2"/>
      <c r="G3163" s="14">
        <v>10887.5</v>
      </c>
      <c r="H3163" s="2"/>
      <c r="I3163" s="14">
        <v>49300</v>
      </c>
      <c r="J3163" s="2"/>
      <c r="K3163" s="14">
        <v>8420</v>
      </c>
      <c r="L3163" s="2"/>
      <c r="M3163" s="15">
        <v>8500</v>
      </c>
      <c r="N3163" s="2"/>
      <c r="O3163" s="15">
        <v>0</v>
      </c>
      <c r="P3163" s="2"/>
      <c r="Q3163" s="15">
        <f>M3163+O3163</f>
        <v>8500</v>
      </c>
      <c r="T3163" s="13"/>
    </row>
    <row r="3164" spans="1:20" ht="11.85" customHeight="1" x14ac:dyDescent="0.2">
      <c r="A3164" s="3" t="s">
        <v>322</v>
      </c>
      <c r="C3164" s="2">
        <f>SUM(C3144:C3163)</f>
        <v>92706.64</v>
      </c>
      <c r="D3164" s="2"/>
      <c r="E3164" s="2">
        <f>SUM(E3144:E3150)+SUM(E3151:E3163)</f>
        <v>136542.44999999998</v>
      </c>
      <c r="F3164" s="2"/>
      <c r="G3164" s="2">
        <f>SUM(G3144:G3150)+SUM(G3151:G3163)</f>
        <v>89583.650000000009</v>
      </c>
      <c r="H3164" s="2"/>
      <c r="I3164" s="2">
        <f>SUM(I3144:I3150)+SUM(I3151:I3163)</f>
        <v>145770</v>
      </c>
      <c r="J3164" s="2"/>
      <c r="K3164" s="4">
        <f>SUM(K3144:K3150)+SUM(K3151:K3163)</f>
        <v>104890</v>
      </c>
      <c r="L3164" s="2"/>
      <c r="M3164" s="4">
        <f>SUM(M3144:M3150)+SUM(M3151:M3163)</f>
        <v>124470</v>
      </c>
      <c r="N3164" s="2"/>
      <c r="O3164" s="4">
        <f>SUM(O3144:O3150)+SUM(O3151:O3163)</f>
        <v>0</v>
      </c>
      <c r="P3164" s="2"/>
      <c r="Q3164" s="4">
        <f>SUM(Q3144:Q3150)+SUM(Q3151:Q3163)</f>
        <v>124470</v>
      </c>
      <c r="R3164" s="2"/>
    </row>
    <row r="3165" spans="1:20" ht="11.85" customHeight="1" x14ac:dyDescent="0.2">
      <c r="D3165" s="2"/>
      <c r="F3165" s="2"/>
      <c r="H3165" s="2"/>
      <c r="J3165" s="2"/>
      <c r="L3165" s="2"/>
      <c r="N3165" s="2"/>
      <c r="P3165" s="2"/>
    </row>
    <row r="3166" spans="1:20" ht="11.85" customHeight="1" x14ac:dyDescent="0.2">
      <c r="A3166" s="3" t="s">
        <v>1381</v>
      </c>
      <c r="C3166" s="2">
        <v>32000</v>
      </c>
      <c r="D3166" s="2"/>
      <c r="E3166" s="2">
        <v>117943</v>
      </c>
      <c r="F3166" s="2"/>
      <c r="G3166" s="2">
        <v>0</v>
      </c>
      <c r="H3166" s="2"/>
      <c r="I3166" s="2">
        <v>0</v>
      </c>
      <c r="J3166" s="2"/>
      <c r="K3166" s="4">
        <v>0</v>
      </c>
      <c r="L3166" s="2"/>
      <c r="M3166" s="4">
        <v>0</v>
      </c>
      <c r="N3166" s="2"/>
      <c r="O3166" s="4">
        <v>0</v>
      </c>
      <c r="P3166" s="2"/>
      <c r="Q3166" s="4">
        <f>M3166+O3166</f>
        <v>0</v>
      </c>
    </row>
    <row r="3167" spans="1:20" ht="11.85" customHeight="1" x14ac:dyDescent="0.2">
      <c r="A3167" s="3" t="s">
        <v>1382</v>
      </c>
      <c r="C3167" s="14">
        <v>0</v>
      </c>
      <c r="D3167" s="2"/>
      <c r="E3167" s="14">
        <v>27775</v>
      </c>
      <c r="F3167" s="2"/>
      <c r="G3167" s="14">
        <v>0</v>
      </c>
      <c r="H3167" s="2"/>
      <c r="I3167" s="14">
        <v>0</v>
      </c>
      <c r="J3167" s="2"/>
      <c r="K3167" s="15">
        <v>60900</v>
      </c>
      <c r="L3167" s="2"/>
      <c r="M3167" s="15">
        <v>0</v>
      </c>
      <c r="N3167" s="2"/>
      <c r="O3167" s="15">
        <v>30000</v>
      </c>
      <c r="P3167" s="2"/>
      <c r="Q3167" s="15">
        <f>M3167+O3167</f>
        <v>30000</v>
      </c>
    </row>
    <row r="3168" spans="1:20" ht="11.85" customHeight="1" x14ac:dyDescent="0.2">
      <c r="A3168" s="3" t="s">
        <v>325</v>
      </c>
      <c r="C3168" s="2">
        <f>SUM(C3166:C3167)</f>
        <v>32000</v>
      </c>
      <c r="D3168" s="2"/>
      <c r="E3168" s="2">
        <f>SUM(E3166:E3167)</f>
        <v>145718</v>
      </c>
      <c r="F3168" s="2"/>
      <c r="G3168" s="2">
        <f>SUM(G3166:G3167)</f>
        <v>0</v>
      </c>
      <c r="H3168" s="2"/>
      <c r="I3168" s="2">
        <f>SUM(I3166:I3167)</f>
        <v>0</v>
      </c>
      <c r="J3168" s="2"/>
      <c r="K3168" s="4">
        <f>SUM(K3166:K3167)</f>
        <v>60900</v>
      </c>
      <c r="L3168" s="2"/>
      <c r="M3168" s="4">
        <f>SUM(M3166:M3167)</f>
        <v>0</v>
      </c>
      <c r="N3168" s="2"/>
      <c r="O3168" s="4">
        <f>SUM(O3166:O3167)</f>
        <v>30000</v>
      </c>
      <c r="P3168" s="2"/>
      <c r="Q3168" s="4">
        <f>SUM(Q3166:Q3167)</f>
        <v>30000</v>
      </c>
    </row>
    <row r="3169" spans="1:20" ht="11.85" customHeight="1" x14ac:dyDescent="0.2">
      <c r="D3169" s="2"/>
      <c r="F3169" s="2"/>
      <c r="H3169" s="2"/>
      <c r="J3169" s="2"/>
      <c r="L3169" s="2"/>
      <c r="N3169" s="2"/>
      <c r="P3169" s="2"/>
    </row>
    <row r="3170" spans="1:20" ht="11.85" customHeight="1" x14ac:dyDescent="0.2">
      <c r="A3170" s="1"/>
      <c r="B3170" s="1"/>
      <c r="E3170" s="2" t="str">
        <f>$E$1</f>
        <v>CITY OF BRADY</v>
      </c>
    </row>
    <row r="3171" spans="1:20" ht="11.85" customHeight="1" x14ac:dyDescent="0.2">
      <c r="E3171" s="2" t="str">
        <f>$E$2</f>
        <v>BUDGET REPORT</v>
      </c>
    </row>
    <row r="3172" spans="1:20" ht="11.85" customHeight="1" x14ac:dyDescent="0.2">
      <c r="E3172" s="2" t="str">
        <f>$E$3</f>
        <v>FISCAL YEAR 2022 - 2023</v>
      </c>
    </row>
    <row r="3173" spans="1:20" ht="11.85" customHeight="1" x14ac:dyDescent="0.2">
      <c r="A3173" s="3" t="s">
        <v>1294</v>
      </c>
    </row>
    <row r="3174" spans="1:20" ht="11.85" customHeight="1" x14ac:dyDescent="0.2">
      <c r="A3174" s="3" t="s">
        <v>1339</v>
      </c>
    </row>
    <row r="3175" spans="1:20" ht="11.85" customHeight="1" x14ac:dyDescent="0.2">
      <c r="I3175" s="49" t="str">
        <f>$I$6</f>
        <v>(----- 2021-2022 ------)</v>
      </c>
      <c r="J3175" s="49"/>
      <c r="K3175" s="49"/>
      <c r="L3175" s="6"/>
      <c r="M3175" s="49" t="str">
        <f>$M$6</f>
        <v>2022-2023</v>
      </c>
      <c r="N3175" s="49"/>
      <c r="O3175" s="49"/>
      <c r="P3175" s="49"/>
      <c r="Q3175" s="49"/>
    </row>
    <row r="3176" spans="1:20" ht="11.85" customHeight="1" x14ac:dyDescent="0.2">
      <c r="C3176" s="7" t="str">
        <f>$C$7</f>
        <v>2018-2019</v>
      </c>
      <c r="D3176" s="6"/>
      <c r="E3176" s="7" t="str">
        <f>$E$7</f>
        <v>2019-2020</v>
      </c>
      <c r="F3176" s="6"/>
      <c r="G3176" s="7" t="str">
        <f>$G$7</f>
        <v>2020-2021</v>
      </c>
      <c r="H3176" s="6"/>
      <c r="I3176" s="7" t="s">
        <v>9</v>
      </c>
      <c r="J3176" s="6"/>
      <c r="K3176" s="8" t="str">
        <f>+$K$7</f>
        <v>PROJECTED</v>
      </c>
      <c r="L3176" s="6"/>
      <c r="M3176" s="8" t="str">
        <f>$M$7</f>
        <v>2022-2023</v>
      </c>
      <c r="N3176" s="6"/>
      <c r="O3176" s="8" t="str">
        <f>$O$7</f>
        <v>2022-2023</v>
      </c>
      <c r="P3176" s="6"/>
      <c r="Q3176" s="8" t="str">
        <f>$Q$7</f>
        <v xml:space="preserve">APPROVED </v>
      </c>
    </row>
    <row r="3177" spans="1:20" ht="11.85" customHeight="1" x14ac:dyDescent="0.2">
      <c r="A3177" s="9" t="s">
        <v>268</v>
      </c>
      <c r="C3177" s="10" t="s">
        <v>12</v>
      </c>
      <c r="D3177" s="6"/>
      <c r="E3177" s="10" t="s">
        <v>12</v>
      </c>
      <c r="F3177" s="6"/>
      <c r="G3177" s="10" t="s">
        <v>12</v>
      </c>
      <c r="H3177" s="6"/>
      <c r="I3177" s="10" t="s">
        <v>13</v>
      </c>
      <c r="J3177" s="6"/>
      <c r="K3177" s="11" t="s">
        <v>13</v>
      </c>
      <c r="L3177" s="6"/>
      <c r="M3177" s="11" t="str">
        <f>$M$8</f>
        <v>BASE</v>
      </c>
      <c r="N3177" s="6"/>
      <c r="O3177" s="11" t="str">
        <f>$O$8</f>
        <v>SUPPLEMENTAL</v>
      </c>
      <c r="P3177" s="6"/>
      <c r="Q3177" s="11" t="str">
        <f>$Q$8</f>
        <v>BUDGET</v>
      </c>
    </row>
    <row r="3178" spans="1:20" ht="11.85" customHeight="1" x14ac:dyDescent="0.2">
      <c r="D3178" s="2"/>
      <c r="F3178" s="2"/>
      <c r="H3178" s="2"/>
      <c r="J3178" s="2"/>
      <c r="L3178" s="2"/>
      <c r="N3178" s="2"/>
      <c r="P3178" s="2"/>
    </row>
    <row r="3179" spans="1:20" ht="11.85" customHeight="1" x14ac:dyDescent="0.2">
      <c r="A3179" s="12" t="s">
        <v>1006</v>
      </c>
      <c r="D3179" s="2"/>
      <c r="F3179" s="2"/>
      <c r="H3179" s="2"/>
      <c r="J3179" s="2"/>
      <c r="L3179" s="2"/>
      <c r="N3179" s="2"/>
      <c r="P3179" s="2"/>
    </row>
    <row r="3180" spans="1:20" ht="11.85" customHeight="1" x14ac:dyDescent="0.2">
      <c r="A3180" s="3" t="s">
        <v>1383</v>
      </c>
      <c r="C3180" s="14">
        <v>8757.4</v>
      </c>
      <c r="D3180" s="2"/>
      <c r="E3180" s="14">
        <v>0</v>
      </c>
      <c r="F3180" s="2"/>
      <c r="G3180" s="14">
        <v>13881.36</v>
      </c>
      <c r="H3180" s="2"/>
      <c r="I3180" s="14">
        <v>50000</v>
      </c>
      <c r="J3180" s="2"/>
      <c r="K3180" s="15">
        <v>39000</v>
      </c>
      <c r="L3180" s="2"/>
      <c r="M3180" s="15">
        <v>50000</v>
      </c>
      <c r="N3180" s="2"/>
      <c r="O3180" s="15">
        <v>0</v>
      </c>
      <c r="P3180" s="2"/>
      <c r="Q3180" s="15">
        <f>M3180+O3180</f>
        <v>50000</v>
      </c>
    </row>
    <row r="3181" spans="1:20" ht="11.85" customHeight="1" x14ac:dyDescent="0.2">
      <c r="A3181" s="3" t="s">
        <v>1008</v>
      </c>
      <c r="C3181" s="2">
        <f>SUM(C3180:C3180)</f>
        <v>8757.4</v>
      </c>
      <c r="D3181" s="2"/>
      <c r="E3181" s="2">
        <f>SUM(E3180:E3180)</f>
        <v>0</v>
      </c>
      <c r="F3181" s="2"/>
      <c r="G3181" s="2">
        <f>SUM(G3180:G3180)</f>
        <v>13881.36</v>
      </c>
      <c r="H3181" s="2"/>
      <c r="I3181" s="2">
        <f>SUM(I3180:I3180)</f>
        <v>50000</v>
      </c>
      <c r="J3181" s="2"/>
      <c r="K3181" s="4">
        <f>SUM(K3180:K3180)</f>
        <v>39000</v>
      </c>
      <c r="L3181" s="2"/>
      <c r="M3181" s="4">
        <f>SUM(M3180:M3180)</f>
        <v>50000</v>
      </c>
      <c r="N3181" s="2"/>
      <c r="O3181" s="4">
        <f>SUM(O3180:O3180)</f>
        <v>0</v>
      </c>
      <c r="P3181" s="2"/>
      <c r="Q3181" s="4">
        <f>SUM(Q3180:Q3180)</f>
        <v>50000</v>
      </c>
    </row>
    <row r="3182" spans="1:20" ht="11.85" customHeight="1" x14ac:dyDescent="0.2">
      <c r="D3182" s="2"/>
      <c r="F3182" s="2"/>
      <c r="H3182" s="2"/>
      <c r="J3182" s="2"/>
      <c r="L3182" s="2"/>
      <c r="N3182" s="2"/>
      <c r="P3182" s="2"/>
    </row>
    <row r="3183" spans="1:20" ht="11.85" customHeight="1" x14ac:dyDescent="0.2">
      <c r="A3183" s="12" t="s">
        <v>326</v>
      </c>
      <c r="D3183" s="2"/>
      <c r="F3183" s="2"/>
      <c r="H3183" s="2"/>
      <c r="J3183" s="2"/>
      <c r="L3183" s="2"/>
      <c r="N3183" s="2"/>
      <c r="P3183" s="2"/>
    </row>
    <row r="3184" spans="1:20" ht="11.85" customHeight="1" x14ac:dyDescent="0.2">
      <c r="A3184" s="3" t="s">
        <v>1384</v>
      </c>
      <c r="C3184" s="2">
        <v>120000</v>
      </c>
      <c r="D3184" s="2"/>
      <c r="E3184" s="2">
        <v>120000</v>
      </c>
      <c r="F3184" s="2"/>
      <c r="G3184" s="2">
        <v>125000</v>
      </c>
      <c r="H3184" s="2"/>
      <c r="I3184" s="2">
        <v>350000</v>
      </c>
      <c r="J3184" s="2"/>
      <c r="K3184" s="4">
        <v>125000</v>
      </c>
      <c r="L3184" s="2"/>
      <c r="M3184" s="4">
        <v>139000</v>
      </c>
      <c r="N3184" s="2"/>
      <c r="O3184" s="4">
        <v>0</v>
      </c>
      <c r="P3184" s="2"/>
      <c r="Q3184" s="4">
        <f t="shared" ref="Q3184:Q3189" si="95">M3184+O3184</f>
        <v>139000</v>
      </c>
      <c r="T3184" s="13"/>
    </row>
    <row r="3185" spans="1:22" ht="11.85" customHeight="1" x14ac:dyDescent="0.2">
      <c r="A3185" s="3" t="s">
        <v>1385</v>
      </c>
      <c r="C3185" s="2">
        <v>0</v>
      </c>
      <c r="D3185" s="2"/>
      <c r="E3185" s="2">
        <v>0</v>
      </c>
      <c r="F3185" s="2"/>
      <c r="G3185" s="2">
        <v>0</v>
      </c>
      <c r="H3185" s="2"/>
      <c r="I3185" s="2">
        <v>0</v>
      </c>
      <c r="J3185" s="2"/>
      <c r="K3185" s="4">
        <v>0</v>
      </c>
      <c r="L3185" s="2"/>
      <c r="M3185" s="4">
        <v>140000</v>
      </c>
      <c r="N3185" s="2"/>
      <c r="O3185" s="4">
        <v>0</v>
      </c>
      <c r="P3185" s="2"/>
      <c r="Q3185" s="4">
        <f t="shared" si="95"/>
        <v>140000</v>
      </c>
    </row>
    <row r="3186" spans="1:22" ht="11.85" hidden="1" customHeight="1" x14ac:dyDescent="0.2">
      <c r="A3186" s="3" t="s">
        <v>1386</v>
      </c>
      <c r="C3186" s="2">
        <v>0</v>
      </c>
      <c r="D3186" s="2"/>
      <c r="E3186" s="2">
        <v>0</v>
      </c>
      <c r="F3186" s="2"/>
      <c r="G3186" s="2">
        <v>0</v>
      </c>
      <c r="H3186" s="2"/>
      <c r="I3186" s="2">
        <v>0</v>
      </c>
      <c r="J3186" s="2"/>
      <c r="K3186" s="4">
        <v>0</v>
      </c>
      <c r="L3186" s="2"/>
      <c r="M3186" s="4">
        <v>0</v>
      </c>
      <c r="N3186" s="2"/>
      <c r="O3186" s="4">
        <v>0</v>
      </c>
      <c r="P3186" s="2"/>
      <c r="Q3186" s="4">
        <f t="shared" si="95"/>
        <v>0</v>
      </c>
    </row>
    <row r="3187" spans="1:22" ht="11.85" customHeight="1" x14ac:dyDescent="0.2">
      <c r="A3187" s="3" t="s">
        <v>1387</v>
      </c>
      <c r="C3187" s="2">
        <v>0</v>
      </c>
      <c r="D3187" s="2"/>
      <c r="E3187" s="2">
        <v>0</v>
      </c>
      <c r="F3187" s="2"/>
      <c r="G3187" s="2">
        <v>260754.5</v>
      </c>
      <c r="H3187" s="2"/>
      <c r="I3187" s="2">
        <v>0</v>
      </c>
      <c r="J3187" s="2"/>
      <c r="K3187" s="4">
        <v>265880</v>
      </c>
      <c r="L3187" s="2"/>
      <c r="M3187" s="4">
        <v>331000</v>
      </c>
      <c r="N3187" s="2"/>
      <c r="O3187" s="4">
        <v>0</v>
      </c>
      <c r="P3187" s="2"/>
      <c r="Q3187" s="4">
        <f t="shared" si="95"/>
        <v>331000</v>
      </c>
    </row>
    <row r="3188" spans="1:22" ht="11.85" hidden="1" customHeight="1" x14ac:dyDescent="0.2">
      <c r="A3188" s="3" t="s">
        <v>1388</v>
      </c>
      <c r="C3188" s="2">
        <v>0</v>
      </c>
      <c r="D3188" s="2"/>
      <c r="E3188" s="2">
        <v>0</v>
      </c>
      <c r="F3188" s="2"/>
      <c r="G3188" s="2">
        <v>0</v>
      </c>
      <c r="H3188" s="2"/>
      <c r="I3188" s="2">
        <v>0</v>
      </c>
      <c r="J3188" s="2"/>
      <c r="K3188" s="4">
        <v>0</v>
      </c>
      <c r="L3188" s="2"/>
      <c r="M3188" s="4">
        <v>0</v>
      </c>
      <c r="N3188" s="2"/>
      <c r="O3188" s="4">
        <v>0</v>
      </c>
      <c r="P3188" s="2"/>
      <c r="Q3188" s="4">
        <f t="shared" si="95"/>
        <v>0</v>
      </c>
    </row>
    <row r="3189" spans="1:22" ht="11.85" customHeight="1" x14ac:dyDescent="0.2">
      <c r="A3189" s="3" t="s">
        <v>1389</v>
      </c>
      <c r="C3189" s="14">
        <v>0</v>
      </c>
      <c r="D3189" s="2"/>
      <c r="E3189" s="14">
        <v>0</v>
      </c>
      <c r="F3189" s="2"/>
      <c r="G3189" s="14">
        <v>189996</v>
      </c>
      <c r="H3189" s="2"/>
      <c r="I3189" s="14">
        <v>200000</v>
      </c>
      <c r="J3189" s="2"/>
      <c r="K3189" s="15">
        <v>200000</v>
      </c>
      <c r="L3189" s="2"/>
      <c r="M3189" s="15">
        <v>75000</v>
      </c>
      <c r="N3189" s="2"/>
      <c r="O3189" s="15">
        <v>0</v>
      </c>
      <c r="P3189" s="2"/>
      <c r="Q3189" s="15">
        <f t="shared" si="95"/>
        <v>75000</v>
      </c>
      <c r="R3189" s="2"/>
    </row>
    <row r="3190" spans="1:22" ht="11.85" customHeight="1" x14ac:dyDescent="0.2">
      <c r="A3190" s="3" t="s">
        <v>330</v>
      </c>
      <c r="C3190" s="2">
        <f>SUM(C3184:C3189)</f>
        <v>120000</v>
      </c>
      <c r="D3190" s="2"/>
      <c r="E3190" s="2">
        <f>SUM(E3184:E3189)</f>
        <v>120000</v>
      </c>
      <c r="F3190" s="2"/>
      <c r="G3190" s="2">
        <f>SUM(G3184:G3189)</f>
        <v>575750.5</v>
      </c>
      <c r="H3190" s="2"/>
      <c r="I3190" s="2">
        <f>SUM(I3184:I3189)</f>
        <v>550000</v>
      </c>
      <c r="J3190" s="2"/>
      <c r="K3190" s="4">
        <f>SUM(K3184:K3189)</f>
        <v>590880</v>
      </c>
      <c r="L3190" s="2"/>
      <c r="M3190" s="4">
        <f>SUM(M3184:M3189)</f>
        <v>685000</v>
      </c>
      <c r="N3190" s="2"/>
      <c r="O3190" s="4">
        <f>SUM(O3184:O3189)</f>
        <v>0</v>
      </c>
      <c r="P3190" s="2"/>
      <c r="Q3190" s="4">
        <f>SUM(Q3184:Q3189)</f>
        <v>685000</v>
      </c>
    </row>
    <row r="3191" spans="1:22" ht="11.85" customHeight="1" x14ac:dyDescent="0.2">
      <c r="D3191" s="2"/>
      <c r="F3191" s="2"/>
      <c r="H3191" s="2"/>
      <c r="J3191" s="2"/>
      <c r="L3191" s="2"/>
      <c r="N3191" s="2"/>
      <c r="P3191" s="2"/>
      <c r="T3191" s="13"/>
    </row>
    <row r="3192" spans="1:22" ht="11.85" customHeight="1" x14ac:dyDescent="0.2">
      <c r="A3192" s="3" t="s">
        <v>1288</v>
      </c>
      <c r="C3192" s="2">
        <f>C3123+C3141+C3164+C3168+C3181+C3190</f>
        <v>669275.71000000008</v>
      </c>
      <c r="D3192" s="2"/>
      <c r="E3192" s="2">
        <f>E3123+E3141+E3164+E3168+E3181+E3190</f>
        <v>847634.66</v>
      </c>
      <c r="F3192" s="2"/>
      <c r="G3192" s="2">
        <f>G3123+G3141+G3164+G3168+G3181+G3190</f>
        <v>1151704.3199999998</v>
      </c>
      <c r="H3192" s="2"/>
      <c r="I3192" s="2">
        <f>I3123+I3141+I3164+I3168+I3181+I3190</f>
        <v>1210469</v>
      </c>
      <c r="J3192" s="2"/>
      <c r="K3192" s="4">
        <f>K3123+K3141+K3164+K3168+K3181+K3190</f>
        <v>1260369</v>
      </c>
      <c r="L3192" s="2"/>
      <c r="M3192" s="4">
        <f>M3123+M3141+M3164+M3168+M3181+M3190</f>
        <v>1380435</v>
      </c>
      <c r="N3192" s="2"/>
      <c r="O3192" s="4">
        <f>O3123+O3141+O3164+O3168+O3181+O3190</f>
        <v>43780</v>
      </c>
      <c r="P3192" s="2"/>
      <c r="Q3192" s="4">
        <f>Q3123+Q3141+Q3164+Q3168+Q3181+Q3190</f>
        <v>1424215</v>
      </c>
      <c r="R3192" s="2"/>
      <c r="U3192" s="16"/>
      <c r="V3192" s="2"/>
    </row>
    <row r="3193" spans="1:22" ht="11.85" customHeight="1" x14ac:dyDescent="0.2"/>
    <row r="3194" spans="1:22" ht="11.85" customHeight="1" x14ac:dyDescent="0.2"/>
    <row r="3195" spans="1:22" ht="11.85" customHeight="1" x14ac:dyDescent="0.2"/>
    <row r="3196" spans="1:22" ht="11.85" customHeight="1" x14ac:dyDescent="0.2"/>
    <row r="3197" spans="1:22" ht="11.85" customHeight="1" x14ac:dyDescent="0.2"/>
    <row r="3198" spans="1:22" ht="11.85" customHeight="1" x14ac:dyDescent="0.2"/>
    <row r="3199" spans="1:22" ht="11.85" customHeight="1" x14ac:dyDescent="0.2"/>
    <row r="3200" spans="1:22" ht="11.85" customHeight="1" x14ac:dyDescent="0.2"/>
    <row r="3201" ht="11.85" customHeight="1" x14ac:dyDescent="0.2"/>
    <row r="3202" ht="11.85" customHeight="1" x14ac:dyDescent="0.2"/>
    <row r="3203" ht="11.85" customHeight="1" x14ac:dyDescent="0.2"/>
    <row r="3204" ht="11.85" customHeight="1" x14ac:dyDescent="0.2"/>
    <row r="3205" ht="11.85" customHeight="1" x14ac:dyDescent="0.2"/>
    <row r="3206" ht="11.85" customHeight="1" x14ac:dyDescent="0.2"/>
    <row r="3207" ht="11.85" customHeight="1" x14ac:dyDescent="0.2"/>
    <row r="3208" ht="11.85" customHeight="1" x14ac:dyDescent="0.2"/>
    <row r="3209" ht="11.85" customHeight="1" x14ac:dyDescent="0.2"/>
    <row r="3210" ht="11.85" customHeight="1" x14ac:dyDescent="0.2"/>
    <row r="3211" ht="11.85" customHeight="1" x14ac:dyDescent="0.2"/>
    <row r="3212" ht="11.85" customHeight="1" x14ac:dyDescent="0.2"/>
    <row r="3213" ht="11.85" customHeight="1" x14ac:dyDescent="0.2"/>
    <row r="3214" ht="11.85" customHeight="1" x14ac:dyDescent="0.2"/>
    <row r="3215" ht="11.85" customHeight="1" x14ac:dyDescent="0.2"/>
    <row r="3216" ht="11.85" customHeight="1" x14ac:dyDescent="0.2"/>
    <row r="3217" ht="11.85" customHeight="1" x14ac:dyDescent="0.2"/>
    <row r="3218" ht="11.85" customHeight="1" x14ac:dyDescent="0.2"/>
    <row r="3219" ht="11.85" customHeight="1" x14ac:dyDescent="0.2"/>
    <row r="3220" ht="11.85" customHeight="1" x14ac:dyDescent="0.2"/>
    <row r="3221" ht="11.85" customHeight="1" x14ac:dyDescent="0.2"/>
    <row r="3222" ht="11.85" customHeight="1" x14ac:dyDescent="0.2"/>
    <row r="3223" ht="11.85" customHeight="1" x14ac:dyDescent="0.2"/>
    <row r="3224" ht="11.85" customHeight="1" x14ac:dyDescent="0.2"/>
    <row r="3225" ht="11.85" customHeight="1" x14ac:dyDescent="0.2"/>
    <row r="3226" ht="11.85" customHeight="1" x14ac:dyDescent="0.2"/>
    <row r="3227" ht="11.85" customHeight="1" x14ac:dyDescent="0.2"/>
    <row r="3228" ht="11.85" customHeight="1" x14ac:dyDescent="0.2"/>
    <row r="3229" ht="11.85" customHeight="1" x14ac:dyDescent="0.2"/>
    <row r="3230" ht="11.85" customHeight="1" x14ac:dyDescent="0.2"/>
    <row r="3231" ht="11.85" customHeight="1" x14ac:dyDescent="0.2"/>
    <row r="3232" ht="11.85" customHeight="1" x14ac:dyDescent="0.2"/>
    <row r="3233" spans="1:22" ht="11.85" customHeight="1" x14ac:dyDescent="0.2"/>
    <row r="3234" spans="1:22" ht="11.85" customHeight="1" x14ac:dyDescent="0.2">
      <c r="A3234" s="1"/>
      <c r="B3234" s="1"/>
      <c r="E3234" s="2" t="str">
        <f>$E$1</f>
        <v>CITY OF BRADY</v>
      </c>
    </row>
    <row r="3235" spans="1:22" ht="11.85" customHeight="1" x14ac:dyDescent="0.2">
      <c r="E3235" s="2" t="str">
        <f>$E$2</f>
        <v>BUDGET REPORT</v>
      </c>
    </row>
    <row r="3236" spans="1:22" ht="11.85" customHeight="1" x14ac:dyDescent="0.2">
      <c r="E3236" s="2" t="str">
        <f>$E$3</f>
        <v>FISCAL YEAR 2022 - 2023</v>
      </c>
    </row>
    <row r="3237" spans="1:22" ht="11.85" customHeight="1" x14ac:dyDescent="0.2">
      <c r="A3237" s="3" t="s">
        <v>1294</v>
      </c>
    </row>
    <row r="3238" spans="1:22" ht="11.85" customHeight="1" x14ac:dyDescent="0.2">
      <c r="A3238" s="3" t="s">
        <v>1390</v>
      </c>
    </row>
    <row r="3239" spans="1:22" ht="11.85" customHeight="1" x14ac:dyDescent="0.2">
      <c r="I3239" s="49" t="str">
        <f>$I$6</f>
        <v>(----- 2021-2022 ------)</v>
      </c>
      <c r="J3239" s="49"/>
      <c r="K3239" s="49"/>
      <c r="L3239" s="6"/>
      <c r="M3239" s="49" t="str">
        <f>$M$6</f>
        <v>2022-2023</v>
      </c>
      <c r="N3239" s="49"/>
      <c r="O3239" s="49"/>
      <c r="P3239" s="49"/>
      <c r="Q3239" s="49"/>
    </row>
    <row r="3240" spans="1:22" ht="11.85" customHeight="1" x14ac:dyDescent="0.2">
      <c r="C3240" s="7" t="str">
        <f>$C$7</f>
        <v>2018-2019</v>
      </c>
      <c r="D3240" s="6"/>
      <c r="E3240" s="7" t="str">
        <f>$E$7</f>
        <v>2019-2020</v>
      </c>
      <c r="F3240" s="6"/>
      <c r="G3240" s="7" t="str">
        <f>$G$7</f>
        <v>2020-2021</v>
      </c>
      <c r="H3240" s="6"/>
      <c r="I3240" s="7" t="s">
        <v>9</v>
      </c>
      <c r="J3240" s="6"/>
      <c r="K3240" s="8" t="str">
        <f>+$K$7</f>
        <v>PROJECTED</v>
      </c>
      <c r="L3240" s="6"/>
      <c r="M3240" s="8" t="str">
        <f>$M$7</f>
        <v>2022-2023</v>
      </c>
      <c r="N3240" s="6"/>
      <c r="O3240" s="8" t="str">
        <f>$O$7</f>
        <v>2022-2023</v>
      </c>
      <c r="P3240" s="6"/>
      <c r="Q3240" s="8" t="str">
        <f>$Q$7</f>
        <v xml:space="preserve">APPROVED </v>
      </c>
    </row>
    <row r="3241" spans="1:22" ht="11.85" customHeight="1" x14ac:dyDescent="0.2">
      <c r="A3241" s="9" t="s">
        <v>268</v>
      </c>
      <c r="C3241" s="10" t="s">
        <v>12</v>
      </c>
      <c r="D3241" s="6"/>
      <c r="E3241" s="10" t="s">
        <v>12</v>
      </c>
      <c r="F3241" s="6"/>
      <c r="G3241" s="10" t="s">
        <v>12</v>
      </c>
      <c r="H3241" s="6"/>
      <c r="I3241" s="10" t="s">
        <v>13</v>
      </c>
      <c r="J3241" s="6"/>
      <c r="K3241" s="11" t="s">
        <v>13</v>
      </c>
      <c r="L3241" s="6"/>
      <c r="M3241" s="11" t="str">
        <f>$M$8</f>
        <v>BASE</v>
      </c>
      <c r="N3241" s="6"/>
      <c r="O3241" s="11" t="str">
        <f>$O$8</f>
        <v>SUPPLEMENTAL</v>
      </c>
      <c r="P3241" s="6"/>
      <c r="Q3241" s="11" t="str">
        <f>$Q$8</f>
        <v>BUDGET</v>
      </c>
    </row>
    <row r="3242" spans="1:22" ht="11.85" customHeight="1" x14ac:dyDescent="0.2"/>
    <row r="3243" spans="1:22" ht="11.85" customHeight="1" x14ac:dyDescent="0.2">
      <c r="A3243" s="12" t="s">
        <v>281</v>
      </c>
      <c r="D3243" s="2"/>
      <c r="F3243" s="2"/>
      <c r="H3243" s="2"/>
      <c r="J3243" s="2"/>
      <c r="L3243" s="2"/>
      <c r="N3243" s="2"/>
      <c r="P3243" s="2"/>
    </row>
    <row r="3244" spans="1:22" ht="11.85" customHeight="1" x14ac:dyDescent="0.2">
      <c r="A3244" s="3" t="s">
        <v>1391</v>
      </c>
      <c r="C3244" s="2">
        <v>424943.12</v>
      </c>
      <c r="D3244" s="2"/>
      <c r="E3244" s="2">
        <v>33895</v>
      </c>
      <c r="F3244" s="2"/>
      <c r="G3244" s="2">
        <v>0</v>
      </c>
      <c r="H3244" s="2"/>
      <c r="I3244" s="2">
        <v>0</v>
      </c>
      <c r="J3244" s="2"/>
      <c r="K3244" s="4">
        <v>0</v>
      </c>
      <c r="L3244" s="2"/>
      <c r="M3244" s="4">
        <v>0</v>
      </c>
      <c r="N3244" s="2"/>
      <c r="O3244" s="4">
        <v>0</v>
      </c>
      <c r="P3244" s="2"/>
      <c r="Q3244" s="4">
        <f>M3244+O3244</f>
        <v>0</v>
      </c>
      <c r="T3244" s="13"/>
    </row>
    <row r="3245" spans="1:22" ht="11.85" customHeight="1" x14ac:dyDescent="0.2">
      <c r="A3245" s="3" t="s">
        <v>1392</v>
      </c>
      <c r="C3245" s="2">
        <v>0</v>
      </c>
      <c r="D3245" s="2"/>
      <c r="E3245" s="2">
        <v>0</v>
      </c>
      <c r="F3245" s="2"/>
      <c r="G3245" s="2">
        <v>0</v>
      </c>
      <c r="H3245" s="2"/>
      <c r="I3245" s="2">
        <v>0</v>
      </c>
      <c r="J3245" s="2"/>
      <c r="K3245" s="4">
        <v>0</v>
      </c>
      <c r="L3245" s="2"/>
      <c r="M3245" s="4">
        <v>0</v>
      </c>
      <c r="N3245" s="2"/>
      <c r="O3245" s="4">
        <v>0</v>
      </c>
      <c r="P3245" s="2"/>
      <c r="Q3245" s="4">
        <f>M3245+O3245</f>
        <v>0</v>
      </c>
      <c r="T3245" s="13"/>
    </row>
    <row r="3246" spans="1:22" ht="11.85" customHeight="1" x14ac:dyDescent="0.2">
      <c r="A3246" s="3" t="s">
        <v>1393</v>
      </c>
      <c r="C3246" s="2">
        <v>0</v>
      </c>
      <c r="D3246" s="2"/>
      <c r="E3246" s="2">
        <v>0</v>
      </c>
      <c r="F3246" s="2"/>
      <c r="G3246" s="2">
        <v>0</v>
      </c>
      <c r="H3246" s="2"/>
      <c r="I3246" s="2">
        <v>0</v>
      </c>
      <c r="J3246" s="2"/>
      <c r="K3246" s="4">
        <v>0</v>
      </c>
      <c r="L3246" s="2"/>
      <c r="M3246" s="4">
        <v>0</v>
      </c>
      <c r="N3246" s="2"/>
      <c r="O3246" s="4">
        <v>0</v>
      </c>
      <c r="P3246" s="2"/>
      <c r="Q3246" s="4">
        <f>M3246+O3246</f>
        <v>0</v>
      </c>
      <c r="T3246" s="13"/>
    </row>
    <row r="3247" spans="1:22" ht="11.85" customHeight="1" x14ac:dyDescent="0.2">
      <c r="A3247" s="3" t="s">
        <v>1394</v>
      </c>
      <c r="C3247" s="14">
        <v>0</v>
      </c>
      <c r="D3247" s="2"/>
      <c r="E3247" s="14">
        <v>0</v>
      </c>
      <c r="F3247" s="2"/>
      <c r="G3247" s="14">
        <v>0</v>
      </c>
      <c r="H3247" s="2"/>
      <c r="I3247" s="14">
        <v>0</v>
      </c>
      <c r="J3247" s="2"/>
      <c r="K3247" s="15">
        <v>0</v>
      </c>
      <c r="L3247" s="2"/>
      <c r="M3247" s="15">
        <v>0</v>
      </c>
      <c r="N3247" s="2"/>
      <c r="O3247" s="15">
        <v>0</v>
      </c>
      <c r="P3247" s="2"/>
      <c r="Q3247" s="15">
        <f>M3247+O3247</f>
        <v>0</v>
      </c>
      <c r="T3247" s="13"/>
      <c r="V3247" s="14"/>
    </row>
    <row r="3248" spans="1:22" ht="11.85" customHeight="1" x14ac:dyDescent="0.2">
      <c r="A3248" s="3" t="s">
        <v>299</v>
      </c>
      <c r="C3248" s="2">
        <f>SUM(C3244:C3247)</f>
        <v>424943.12</v>
      </c>
      <c r="D3248" s="2"/>
      <c r="E3248" s="2">
        <f>SUM(E3244:E3247)</f>
        <v>33895</v>
      </c>
      <c r="F3248" s="2"/>
      <c r="G3248" s="2">
        <f>SUM(G3244:G3247)</f>
        <v>0</v>
      </c>
      <c r="H3248" s="2"/>
      <c r="I3248" s="2">
        <f>SUM(I3244:I3247)</f>
        <v>0</v>
      </c>
      <c r="J3248" s="2"/>
      <c r="K3248" s="4">
        <f>SUM(K3244:K3247)</f>
        <v>0</v>
      </c>
      <c r="L3248" s="2"/>
      <c r="M3248" s="4">
        <f>SUM(M3244:M3247)</f>
        <v>0</v>
      </c>
      <c r="N3248" s="2"/>
      <c r="O3248" s="4">
        <f>SUM(O3244:O3247)</f>
        <v>0</v>
      </c>
      <c r="P3248" s="2"/>
      <c r="Q3248" s="4">
        <f>SUM(Q3244:Q3247)</f>
        <v>0</v>
      </c>
    </row>
    <row r="3249" spans="1:22" ht="11.85" customHeight="1" x14ac:dyDescent="0.2">
      <c r="D3249" s="2"/>
      <c r="F3249" s="2"/>
      <c r="H3249" s="2"/>
      <c r="J3249" s="2"/>
      <c r="L3249" s="2"/>
      <c r="N3249" s="2"/>
      <c r="P3249" s="2"/>
    </row>
    <row r="3250" spans="1:22" ht="11.85" customHeight="1" x14ac:dyDescent="0.2">
      <c r="A3250" s="12" t="s">
        <v>326</v>
      </c>
      <c r="D3250" s="2"/>
      <c r="F3250" s="2"/>
      <c r="H3250" s="2"/>
      <c r="J3250" s="2"/>
      <c r="L3250" s="2"/>
      <c r="N3250" s="2"/>
      <c r="P3250" s="2"/>
    </row>
    <row r="3251" spans="1:22" ht="11.85" customHeight="1" x14ac:dyDescent="0.2">
      <c r="A3251" s="3" t="s">
        <v>1395</v>
      </c>
      <c r="C3251" s="14">
        <v>0</v>
      </c>
      <c r="D3251" s="2"/>
      <c r="E3251" s="14">
        <v>0</v>
      </c>
      <c r="F3251" s="2"/>
      <c r="G3251" s="14">
        <v>0</v>
      </c>
      <c r="H3251" s="2"/>
      <c r="I3251" s="14">
        <v>0</v>
      </c>
      <c r="J3251" s="2"/>
      <c r="K3251" s="15">
        <v>0</v>
      </c>
      <c r="L3251" s="2"/>
      <c r="M3251" s="15">
        <v>0</v>
      </c>
      <c r="N3251" s="2"/>
      <c r="O3251" s="15">
        <v>0</v>
      </c>
      <c r="P3251" s="2"/>
      <c r="Q3251" s="15">
        <f>M3251+O3251</f>
        <v>0</v>
      </c>
    </row>
    <row r="3252" spans="1:22" ht="11.85" customHeight="1" x14ac:dyDescent="0.2">
      <c r="A3252" s="3" t="s">
        <v>330</v>
      </c>
      <c r="C3252" s="2">
        <f>SUM(C3251:C3251)</f>
        <v>0</v>
      </c>
      <c r="D3252" s="2"/>
      <c r="E3252" s="2">
        <f>SUM(E3251:E3251)</f>
        <v>0</v>
      </c>
      <c r="F3252" s="2"/>
      <c r="G3252" s="2">
        <f>SUM(G3251:G3251)</f>
        <v>0</v>
      </c>
      <c r="H3252" s="2"/>
      <c r="I3252" s="2">
        <f>SUM(I3251:I3251)</f>
        <v>0</v>
      </c>
      <c r="J3252" s="2"/>
      <c r="K3252" s="4">
        <f>SUM(K3251:K3251)</f>
        <v>0</v>
      </c>
      <c r="L3252" s="2"/>
      <c r="M3252" s="4">
        <f>SUM(M3251:M3251)</f>
        <v>0</v>
      </c>
      <c r="N3252" s="2"/>
      <c r="O3252" s="4">
        <f>SUM(O3251:O3251)</f>
        <v>0</v>
      </c>
      <c r="P3252" s="2"/>
      <c r="Q3252" s="4">
        <f>SUM(Q3251:Q3251)</f>
        <v>0</v>
      </c>
      <c r="V3252" s="35"/>
    </row>
    <row r="3253" spans="1:22" ht="11.85" customHeight="1" x14ac:dyDescent="0.2">
      <c r="D3253" s="2"/>
      <c r="F3253" s="2"/>
      <c r="H3253" s="2"/>
      <c r="J3253" s="2"/>
      <c r="L3253" s="2"/>
      <c r="N3253" s="2"/>
      <c r="P3253" s="2"/>
      <c r="T3253" s="13"/>
    </row>
    <row r="3254" spans="1:22" ht="11.85" customHeight="1" x14ac:dyDescent="0.2">
      <c r="A3254" s="3" t="s">
        <v>1396</v>
      </c>
      <c r="C3254" s="2">
        <f>+C3248+C3252</f>
        <v>424943.12</v>
      </c>
      <c r="D3254" s="2"/>
      <c r="E3254" s="2">
        <f>+E3248+E3252</f>
        <v>33895</v>
      </c>
      <c r="F3254" s="2"/>
      <c r="G3254" s="2">
        <f>+G3248+G3252</f>
        <v>0</v>
      </c>
      <c r="H3254" s="2"/>
      <c r="I3254" s="2">
        <f>+I3248+I3252</f>
        <v>0</v>
      </c>
      <c r="J3254" s="2"/>
      <c r="K3254" s="4">
        <f>+K3248+K3252</f>
        <v>0</v>
      </c>
      <c r="L3254" s="4"/>
      <c r="M3254" s="4">
        <f>+M3248+M3252</f>
        <v>0</v>
      </c>
      <c r="N3254" s="4"/>
      <c r="O3254" s="4">
        <f>+O3248+O3252</f>
        <v>0</v>
      </c>
      <c r="P3254" s="4"/>
      <c r="Q3254" s="4">
        <f>+Q3248+Q3252</f>
        <v>0</v>
      </c>
      <c r="R3254" s="2"/>
      <c r="U3254" s="16"/>
    </row>
    <row r="3255" spans="1:22" ht="11.85" customHeight="1" x14ac:dyDescent="0.2">
      <c r="D3255" s="2"/>
      <c r="F3255" s="2"/>
      <c r="H3255" s="2"/>
      <c r="J3255" s="2"/>
      <c r="L3255" s="2"/>
      <c r="N3255" s="2"/>
      <c r="P3255" s="2"/>
      <c r="T3255" s="13"/>
    </row>
    <row r="3256" spans="1:22" ht="11.85" customHeight="1" x14ac:dyDescent="0.2"/>
    <row r="3257" spans="1:22" ht="11.85" customHeight="1" x14ac:dyDescent="0.2"/>
    <row r="3258" spans="1:22" ht="11.85" customHeight="1" x14ac:dyDescent="0.2"/>
    <row r="3259" spans="1:22" ht="11.85" customHeight="1" x14ac:dyDescent="0.2"/>
    <row r="3260" spans="1:22" ht="11.85" customHeight="1" x14ac:dyDescent="0.2"/>
    <row r="3261" spans="1:22" ht="11.85" customHeight="1" x14ac:dyDescent="0.2"/>
    <row r="3262" spans="1:22" ht="11.85" customHeight="1" x14ac:dyDescent="0.2"/>
    <row r="3263" spans="1:22" ht="11.85" customHeight="1" x14ac:dyDescent="0.2"/>
    <row r="3264" spans="1:22" ht="11.85" customHeight="1" x14ac:dyDescent="0.2"/>
    <row r="3265" ht="11.85" customHeight="1" x14ac:dyDescent="0.2"/>
    <row r="3266" ht="11.85" customHeight="1" x14ac:dyDescent="0.2"/>
    <row r="3267" ht="11.85" customHeight="1" x14ac:dyDescent="0.2"/>
    <row r="3268" ht="11.85" customHeight="1" x14ac:dyDescent="0.2"/>
    <row r="3269" ht="11.85" customHeight="1" x14ac:dyDescent="0.2"/>
    <row r="3270" ht="11.85" customHeight="1" x14ac:dyDescent="0.2"/>
    <row r="3271" ht="11.85" customHeight="1" x14ac:dyDescent="0.2"/>
    <row r="3272" ht="11.85" customHeight="1" x14ac:dyDescent="0.2"/>
    <row r="3273" ht="11.85" customHeight="1" x14ac:dyDescent="0.2"/>
    <row r="3274" ht="11.85" customHeight="1" x14ac:dyDescent="0.2"/>
    <row r="3275" ht="11.85" customHeight="1" x14ac:dyDescent="0.2"/>
    <row r="3276" ht="11.85" customHeight="1" x14ac:dyDescent="0.2"/>
    <row r="3277" ht="11.85" customHeight="1" x14ac:dyDescent="0.2"/>
    <row r="3278" ht="11.85" customHeight="1" x14ac:dyDescent="0.2"/>
    <row r="3279" ht="11.85" customHeight="1" x14ac:dyDescent="0.2"/>
    <row r="3280" ht="11.85" customHeight="1" x14ac:dyDescent="0.2"/>
    <row r="3281" ht="11.85" customHeight="1" x14ac:dyDescent="0.2"/>
    <row r="3282" ht="11.85" customHeight="1" x14ac:dyDescent="0.2"/>
    <row r="3283" ht="11.85" customHeight="1" x14ac:dyDescent="0.2"/>
    <row r="3284" ht="11.85" customHeight="1" x14ac:dyDescent="0.2"/>
    <row r="3285" ht="11.85" customHeight="1" x14ac:dyDescent="0.2"/>
    <row r="3286" ht="11.85" customHeight="1" x14ac:dyDescent="0.2"/>
    <row r="3287" ht="11.85" customHeight="1" x14ac:dyDescent="0.2"/>
    <row r="3288" ht="11.85" customHeight="1" x14ac:dyDescent="0.2"/>
    <row r="3289" ht="11.85" customHeight="1" x14ac:dyDescent="0.2"/>
    <row r="3290" ht="11.85" customHeight="1" x14ac:dyDescent="0.2"/>
    <row r="3291" ht="11.85" customHeight="1" x14ac:dyDescent="0.2"/>
    <row r="3292" ht="11.85" customHeight="1" x14ac:dyDescent="0.2"/>
    <row r="3293" ht="11.85" customHeight="1" x14ac:dyDescent="0.2"/>
    <row r="3294" ht="11.85" customHeight="1" x14ac:dyDescent="0.2"/>
    <row r="3295" ht="11.85" customHeight="1" x14ac:dyDescent="0.2"/>
    <row r="3296" ht="11.85" customHeight="1" x14ac:dyDescent="0.2"/>
    <row r="3297" spans="1:20" ht="11.85" customHeight="1" x14ac:dyDescent="0.2"/>
    <row r="3298" spans="1:20" ht="11.85" customHeight="1" x14ac:dyDescent="0.2">
      <c r="A3298" s="1"/>
      <c r="B3298" s="1"/>
      <c r="E3298" s="2" t="str">
        <f>$E$1</f>
        <v>CITY OF BRADY</v>
      </c>
    </row>
    <row r="3299" spans="1:20" ht="11.85" customHeight="1" x14ac:dyDescent="0.2">
      <c r="E3299" s="2" t="str">
        <f>$E$2</f>
        <v>BUDGET REPORT</v>
      </c>
    </row>
    <row r="3300" spans="1:20" ht="11.85" customHeight="1" x14ac:dyDescent="0.2">
      <c r="E3300" s="2" t="str">
        <f>$E$3</f>
        <v>FISCAL YEAR 2022 - 2023</v>
      </c>
    </row>
    <row r="3301" spans="1:20" ht="11.85" customHeight="1" x14ac:dyDescent="0.2">
      <c r="A3301" s="3" t="s">
        <v>1294</v>
      </c>
    </row>
    <row r="3302" spans="1:20" ht="11.85" customHeight="1" x14ac:dyDescent="0.2">
      <c r="A3302" s="3" t="s">
        <v>1397</v>
      </c>
    </row>
    <row r="3303" spans="1:20" ht="11.85" customHeight="1" x14ac:dyDescent="0.2">
      <c r="I3303" s="49" t="str">
        <f>$I$6</f>
        <v>(----- 2021-2022 ------)</v>
      </c>
      <c r="J3303" s="49"/>
      <c r="K3303" s="49"/>
      <c r="L3303" s="6"/>
      <c r="M3303" s="49" t="str">
        <f>$M$6</f>
        <v>2022-2023</v>
      </c>
      <c r="N3303" s="49"/>
      <c r="O3303" s="49"/>
      <c r="P3303" s="49"/>
      <c r="Q3303" s="49"/>
    </row>
    <row r="3304" spans="1:20" ht="11.85" customHeight="1" x14ac:dyDescent="0.2">
      <c r="C3304" s="7" t="str">
        <f>$C$7</f>
        <v>2018-2019</v>
      </c>
      <c r="D3304" s="6"/>
      <c r="E3304" s="7" t="str">
        <f>$E$7</f>
        <v>2019-2020</v>
      </c>
      <c r="F3304" s="6"/>
      <c r="G3304" s="7" t="str">
        <f>$G$7</f>
        <v>2020-2021</v>
      </c>
      <c r="H3304" s="6"/>
      <c r="I3304" s="7" t="s">
        <v>9</v>
      </c>
      <c r="J3304" s="6"/>
      <c r="K3304" s="8" t="str">
        <f>+$K$7</f>
        <v>PROJECTED</v>
      </c>
      <c r="L3304" s="6"/>
      <c r="M3304" s="8" t="str">
        <f>$M$7</f>
        <v>2022-2023</v>
      </c>
      <c r="N3304" s="6"/>
      <c r="O3304" s="8" t="str">
        <f>$O$7</f>
        <v>2022-2023</v>
      </c>
      <c r="P3304" s="6"/>
      <c r="Q3304" s="8" t="str">
        <f>$Q$7</f>
        <v xml:space="preserve">APPROVED </v>
      </c>
    </row>
    <row r="3305" spans="1:20" ht="11.85" customHeight="1" x14ac:dyDescent="0.2">
      <c r="A3305" s="9" t="s">
        <v>268</v>
      </c>
      <c r="C3305" s="10" t="s">
        <v>12</v>
      </c>
      <c r="D3305" s="6"/>
      <c r="E3305" s="10" t="s">
        <v>12</v>
      </c>
      <c r="F3305" s="6"/>
      <c r="G3305" s="10" t="s">
        <v>12</v>
      </c>
      <c r="H3305" s="6"/>
      <c r="I3305" s="10" t="s">
        <v>13</v>
      </c>
      <c r="J3305" s="6"/>
      <c r="K3305" s="11" t="s">
        <v>13</v>
      </c>
      <c r="L3305" s="6"/>
      <c r="M3305" s="11" t="str">
        <f>$M$8</f>
        <v>BASE</v>
      </c>
      <c r="N3305" s="6"/>
      <c r="O3305" s="11" t="str">
        <f>$O$8</f>
        <v>SUPPLEMENTAL</v>
      </c>
      <c r="P3305" s="6"/>
      <c r="Q3305" s="11" t="str">
        <f>$Q$8</f>
        <v>BUDGET</v>
      </c>
    </row>
    <row r="3306" spans="1:20" ht="11.85" customHeight="1" x14ac:dyDescent="0.2"/>
    <row r="3307" spans="1:20" ht="11.85" customHeight="1" x14ac:dyDescent="0.2">
      <c r="A3307" s="12" t="s">
        <v>269</v>
      </c>
    </row>
    <row r="3308" spans="1:20" ht="11.85" customHeight="1" x14ac:dyDescent="0.2">
      <c r="A3308" s="3" t="s">
        <v>1398</v>
      </c>
      <c r="C3308" s="2">
        <v>63867.7</v>
      </c>
      <c r="D3308" s="2"/>
      <c r="E3308" s="2">
        <v>56719.83</v>
      </c>
      <c r="F3308" s="2"/>
      <c r="G3308" s="2">
        <v>109512</v>
      </c>
      <c r="H3308" s="2"/>
      <c r="I3308" s="2">
        <v>108620</v>
      </c>
      <c r="J3308" s="2"/>
      <c r="K3308" s="2">
        <v>108620</v>
      </c>
      <c r="L3308" s="2"/>
      <c r="M3308" s="4">
        <v>111876</v>
      </c>
      <c r="N3308" s="2"/>
      <c r="O3308" s="4">
        <v>0</v>
      </c>
      <c r="P3308" s="2"/>
      <c r="Q3308" s="4">
        <f t="shared" ref="Q3308:Q3316" si="96">M3308+O3308</f>
        <v>111876</v>
      </c>
      <c r="T3308" s="13"/>
    </row>
    <row r="3309" spans="1:20" ht="11.85" customHeight="1" x14ac:dyDescent="0.2">
      <c r="A3309" s="3" t="s">
        <v>1399</v>
      </c>
      <c r="C3309" s="2">
        <v>0</v>
      </c>
      <c r="D3309" s="2"/>
      <c r="E3309" s="2">
        <v>0</v>
      </c>
      <c r="F3309" s="2"/>
      <c r="G3309" s="2">
        <v>0</v>
      </c>
      <c r="H3309" s="2"/>
      <c r="I3309" s="2">
        <v>0</v>
      </c>
      <c r="J3309" s="2"/>
      <c r="K3309" s="2">
        <v>0</v>
      </c>
      <c r="L3309" s="2"/>
      <c r="M3309" s="4">
        <v>0</v>
      </c>
      <c r="N3309" s="2"/>
      <c r="O3309" s="4">
        <v>0</v>
      </c>
      <c r="P3309" s="2"/>
      <c r="Q3309" s="4">
        <f t="shared" si="96"/>
        <v>0</v>
      </c>
      <c r="T3309" s="13"/>
    </row>
    <row r="3310" spans="1:20" ht="11.85" customHeight="1" x14ac:dyDescent="0.2">
      <c r="A3310" s="3" t="s">
        <v>1400</v>
      </c>
      <c r="C3310" s="2">
        <v>0</v>
      </c>
      <c r="D3310" s="2"/>
      <c r="E3310" s="2">
        <v>0</v>
      </c>
      <c r="F3310" s="2"/>
      <c r="G3310" s="2">
        <v>0</v>
      </c>
      <c r="H3310" s="2"/>
      <c r="I3310" s="2">
        <v>0</v>
      </c>
      <c r="J3310" s="2"/>
      <c r="K3310" s="2">
        <v>0</v>
      </c>
      <c r="L3310" s="2"/>
      <c r="M3310" s="4">
        <v>0</v>
      </c>
      <c r="N3310" s="2"/>
      <c r="O3310" s="4">
        <v>0</v>
      </c>
      <c r="P3310" s="2"/>
      <c r="Q3310" s="4">
        <f t="shared" si="96"/>
        <v>0</v>
      </c>
      <c r="T3310" s="13"/>
    </row>
    <row r="3311" spans="1:20" ht="11.85" customHeight="1" x14ac:dyDescent="0.2">
      <c r="A3311" s="3" t="s">
        <v>1401</v>
      </c>
      <c r="C3311" s="2">
        <v>3000</v>
      </c>
      <c r="D3311" s="2"/>
      <c r="E3311" s="2">
        <v>3000</v>
      </c>
      <c r="F3311" s="2"/>
      <c r="G3311" s="2">
        <v>3000</v>
      </c>
      <c r="H3311" s="2"/>
      <c r="I3311" s="2">
        <v>0</v>
      </c>
      <c r="J3311" s="2"/>
      <c r="K3311" s="2">
        <v>0</v>
      </c>
      <c r="L3311" s="2"/>
      <c r="M3311" s="4">
        <v>0</v>
      </c>
      <c r="N3311" s="2"/>
      <c r="O3311" s="4">
        <v>0</v>
      </c>
      <c r="P3311" s="2"/>
      <c r="Q3311" s="4">
        <f t="shared" si="96"/>
        <v>0</v>
      </c>
      <c r="T3311" s="13"/>
    </row>
    <row r="3312" spans="1:20" ht="11.85" customHeight="1" x14ac:dyDescent="0.2">
      <c r="A3312" s="3" t="s">
        <v>1402</v>
      </c>
      <c r="C3312" s="2">
        <v>16082.26</v>
      </c>
      <c r="D3312" s="2"/>
      <c r="E3312" s="2">
        <v>11494.39</v>
      </c>
      <c r="F3312" s="2"/>
      <c r="G3312" s="2">
        <v>11841.84</v>
      </c>
      <c r="H3312" s="2"/>
      <c r="I3312" s="2">
        <v>11832</v>
      </c>
      <c r="J3312" s="2"/>
      <c r="K3312" s="2">
        <v>11832</v>
      </c>
      <c r="L3312" s="2"/>
      <c r="M3312" s="4">
        <v>12960</v>
      </c>
      <c r="N3312" s="2"/>
      <c r="O3312" s="4">
        <v>0</v>
      </c>
      <c r="P3312" s="2"/>
      <c r="Q3312" s="4">
        <f t="shared" si="96"/>
        <v>12960</v>
      </c>
      <c r="T3312" s="13"/>
    </row>
    <row r="3313" spans="1:21" ht="11.85" customHeight="1" x14ac:dyDescent="0.2">
      <c r="A3313" s="3" t="s">
        <v>1403</v>
      </c>
      <c r="C3313" s="2">
        <v>12811.3</v>
      </c>
      <c r="D3313" s="2"/>
      <c r="E3313" s="2">
        <v>10742.02</v>
      </c>
      <c r="F3313" s="2"/>
      <c r="G3313" s="2">
        <v>11193.52</v>
      </c>
      <c r="H3313" s="2"/>
      <c r="I3313" s="2">
        <v>10452</v>
      </c>
      <c r="J3313" s="2"/>
      <c r="K3313" s="2">
        <v>10452</v>
      </c>
      <c r="L3313" s="2"/>
      <c r="M3313" s="4">
        <v>10863</v>
      </c>
      <c r="N3313" s="2"/>
      <c r="O3313" s="4">
        <v>0</v>
      </c>
      <c r="P3313" s="2"/>
      <c r="Q3313" s="4">
        <f t="shared" si="96"/>
        <v>10863</v>
      </c>
      <c r="T3313" s="13"/>
    </row>
    <row r="3314" spans="1:21" ht="11.85" customHeight="1" x14ac:dyDescent="0.2">
      <c r="A3314" s="3" t="s">
        <v>1404</v>
      </c>
      <c r="C3314" s="2">
        <v>296.51</v>
      </c>
      <c r="D3314" s="2"/>
      <c r="E3314" s="2">
        <v>248.01</v>
      </c>
      <c r="F3314" s="2"/>
      <c r="G3314" s="2">
        <v>266.02999999999997</v>
      </c>
      <c r="H3314" s="2"/>
      <c r="I3314" s="2">
        <v>281</v>
      </c>
      <c r="J3314" s="2"/>
      <c r="K3314" s="2">
        <v>281</v>
      </c>
      <c r="L3314" s="2"/>
      <c r="M3314" s="4">
        <v>370</v>
      </c>
      <c r="N3314" s="2"/>
      <c r="O3314" s="4">
        <v>0</v>
      </c>
      <c r="P3314" s="2"/>
      <c r="Q3314" s="4">
        <f t="shared" si="96"/>
        <v>370</v>
      </c>
      <c r="T3314" s="13"/>
    </row>
    <row r="3315" spans="1:21" ht="11.85" customHeight="1" x14ac:dyDescent="0.2">
      <c r="A3315" s="3" t="s">
        <v>1405</v>
      </c>
      <c r="C3315" s="2">
        <v>9</v>
      </c>
      <c r="D3315" s="2"/>
      <c r="E3315" s="2">
        <v>144</v>
      </c>
      <c r="F3315" s="2"/>
      <c r="G3315" s="2">
        <v>252</v>
      </c>
      <c r="H3315" s="2"/>
      <c r="I3315" s="2">
        <v>144</v>
      </c>
      <c r="J3315" s="2"/>
      <c r="K3315" s="2">
        <v>144</v>
      </c>
      <c r="L3315" s="2"/>
      <c r="M3315" s="4">
        <v>117</v>
      </c>
      <c r="N3315" s="2"/>
      <c r="O3315" s="4">
        <v>0</v>
      </c>
      <c r="P3315" s="2"/>
      <c r="Q3315" s="4">
        <f t="shared" si="96"/>
        <v>117</v>
      </c>
      <c r="T3315" s="13"/>
    </row>
    <row r="3316" spans="1:21" ht="11.85" customHeight="1" x14ac:dyDescent="0.2">
      <c r="A3316" s="3" t="s">
        <v>1406</v>
      </c>
      <c r="C3316" s="14">
        <v>9246.4599999999991</v>
      </c>
      <c r="D3316" s="2"/>
      <c r="E3316" s="14">
        <v>8061.42</v>
      </c>
      <c r="F3316" s="2"/>
      <c r="G3316" s="14">
        <v>8296.84</v>
      </c>
      <c r="H3316" s="2"/>
      <c r="I3316" s="14">
        <v>8472</v>
      </c>
      <c r="J3316" s="2"/>
      <c r="K3316" s="14">
        <v>8472</v>
      </c>
      <c r="L3316" s="2"/>
      <c r="M3316" s="15">
        <v>8726</v>
      </c>
      <c r="N3316" s="2"/>
      <c r="O3316" s="15">
        <v>0</v>
      </c>
      <c r="P3316" s="2"/>
      <c r="Q3316" s="15">
        <f t="shared" si="96"/>
        <v>8726</v>
      </c>
      <c r="T3316" s="13"/>
    </row>
    <row r="3317" spans="1:21" ht="11.85" customHeight="1" x14ac:dyDescent="0.2">
      <c r="A3317" s="3" t="s">
        <v>280</v>
      </c>
      <c r="C3317" s="2">
        <f>SUM(C3308:C3316)</f>
        <v>105313.22999999998</v>
      </c>
      <c r="D3317" s="2"/>
      <c r="E3317" s="2">
        <f>SUM(E3308:E3316)</f>
        <v>90409.67</v>
      </c>
      <c r="F3317" s="2"/>
      <c r="G3317" s="2">
        <f>SUM(G3308:G3316)</f>
        <v>144362.22999999998</v>
      </c>
      <c r="H3317" s="2"/>
      <c r="I3317" s="2">
        <f>SUM(I3308:I3316)</f>
        <v>139801</v>
      </c>
      <c r="J3317" s="2"/>
      <c r="K3317" s="4">
        <f>SUM(K3308:K3316)</f>
        <v>139801</v>
      </c>
      <c r="L3317" s="2"/>
      <c r="M3317" s="4">
        <f>SUM(M3308:M3316)</f>
        <v>144912</v>
      </c>
      <c r="N3317" s="2"/>
      <c r="O3317" s="4">
        <f>SUM(O3308:O3316)</f>
        <v>0</v>
      </c>
      <c r="P3317" s="2"/>
      <c r="Q3317" s="4">
        <f>SUM(Q3308:Q3316)</f>
        <v>144912</v>
      </c>
      <c r="R3317" s="2"/>
      <c r="U3317" s="2"/>
    </row>
    <row r="3318" spans="1:21" ht="11.85" customHeight="1" x14ac:dyDescent="0.2">
      <c r="D3318" s="2"/>
      <c r="F3318" s="2"/>
      <c r="H3318" s="2"/>
      <c r="J3318" s="2"/>
      <c r="L3318" s="2"/>
      <c r="N3318" s="2"/>
      <c r="P3318" s="2"/>
    </row>
    <row r="3319" spans="1:21" ht="11.85" customHeight="1" x14ac:dyDescent="0.2">
      <c r="A3319" s="12" t="s">
        <v>281</v>
      </c>
      <c r="D3319" s="2"/>
      <c r="F3319" s="2"/>
      <c r="H3319" s="2"/>
      <c r="J3319" s="2"/>
      <c r="L3319" s="2"/>
      <c r="N3319" s="2"/>
      <c r="P3319" s="2"/>
    </row>
    <row r="3320" spans="1:21" ht="11.85" customHeight="1" x14ac:dyDescent="0.2">
      <c r="A3320" s="3" t="s">
        <v>1407</v>
      </c>
      <c r="C3320" s="2">
        <v>410.58</v>
      </c>
      <c r="D3320" s="2"/>
      <c r="E3320" s="2">
        <v>943.49</v>
      </c>
      <c r="F3320" s="2"/>
      <c r="G3320" s="2">
        <v>503.98</v>
      </c>
      <c r="H3320" s="2"/>
      <c r="I3320" s="2">
        <v>750</v>
      </c>
      <c r="J3320" s="2"/>
      <c r="K3320" s="4">
        <v>750</v>
      </c>
      <c r="L3320" s="2"/>
      <c r="M3320" s="4">
        <v>700</v>
      </c>
      <c r="N3320" s="2"/>
      <c r="O3320" s="4">
        <v>0</v>
      </c>
      <c r="P3320" s="2"/>
      <c r="Q3320" s="4">
        <f>M3320+O3320</f>
        <v>700</v>
      </c>
      <c r="T3320" s="13"/>
    </row>
    <row r="3321" spans="1:21" ht="11.85" customHeight="1" x14ac:dyDescent="0.2">
      <c r="A3321" s="3" t="s">
        <v>1408</v>
      </c>
      <c r="C3321" s="14">
        <v>1433.96</v>
      </c>
      <c r="D3321" s="2"/>
      <c r="E3321" s="14">
        <v>360</v>
      </c>
      <c r="F3321" s="2"/>
      <c r="G3321" s="14">
        <v>0</v>
      </c>
      <c r="H3321" s="2"/>
      <c r="I3321" s="14">
        <v>350</v>
      </c>
      <c r="J3321" s="2"/>
      <c r="K3321" s="15">
        <v>350</v>
      </c>
      <c r="L3321" s="2"/>
      <c r="M3321" s="15">
        <v>300</v>
      </c>
      <c r="N3321" s="2"/>
      <c r="O3321" s="15">
        <v>0</v>
      </c>
      <c r="P3321" s="2"/>
      <c r="Q3321" s="15">
        <f>M3321+O3321</f>
        <v>300</v>
      </c>
      <c r="T3321" s="13"/>
    </row>
    <row r="3322" spans="1:21" ht="11.85" customHeight="1" x14ac:dyDescent="0.2">
      <c r="A3322" s="3" t="s">
        <v>299</v>
      </c>
      <c r="C3322" s="2">
        <f>SUM(C3320:C3321)</f>
        <v>1844.54</v>
      </c>
      <c r="D3322" s="2"/>
      <c r="E3322" s="2">
        <f>SUM(E3320:E3321)</f>
        <v>1303.49</v>
      </c>
      <c r="F3322" s="2"/>
      <c r="G3322" s="2">
        <f>SUM(G3320:G3321)</f>
        <v>503.98</v>
      </c>
      <c r="H3322" s="2"/>
      <c r="I3322" s="2">
        <f>SUM(I3320:I3321)</f>
        <v>1100</v>
      </c>
      <c r="J3322" s="2"/>
      <c r="K3322" s="4">
        <f>SUM(K3320:K3321)</f>
        <v>1100</v>
      </c>
      <c r="L3322" s="2"/>
      <c r="M3322" s="4">
        <f>SUM(M3320:M3321)</f>
        <v>1000</v>
      </c>
      <c r="N3322" s="2"/>
      <c r="O3322" s="4">
        <f>SUM(O3320:O3321)</f>
        <v>0</v>
      </c>
      <c r="P3322" s="2"/>
      <c r="Q3322" s="4">
        <f>SUM(Q3320:Q3321)</f>
        <v>1000</v>
      </c>
      <c r="T3322" s="17"/>
    </row>
    <row r="3323" spans="1:21" ht="11.85" customHeight="1" x14ac:dyDescent="0.2">
      <c r="D3323" s="2"/>
      <c r="F3323" s="2"/>
      <c r="H3323" s="2"/>
      <c r="J3323" s="2"/>
      <c r="L3323" s="2"/>
      <c r="N3323" s="2"/>
      <c r="P3323" s="2"/>
    </row>
    <row r="3324" spans="1:21" ht="11.85" customHeight="1" x14ac:dyDescent="0.2">
      <c r="A3324" s="12" t="s">
        <v>300</v>
      </c>
      <c r="D3324" s="2"/>
      <c r="F3324" s="2"/>
      <c r="H3324" s="2"/>
      <c r="J3324" s="2"/>
      <c r="L3324" s="2"/>
      <c r="N3324" s="2"/>
      <c r="P3324" s="2"/>
    </row>
    <row r="3325" spans="1:21" ht="11.85" customHeight="1" x14ac:dyDescent="0.2">
      <c r="A3325" s="3" t="s">
        <v>1409</v>
      </c>
      <c r="C3325" s="2">
        <v>770.1</v>
      </c>
      <c r="D3325" s="2"/>
      <c r="E3325" s="2">
        <v>0</v>
      </c>
      <c r="F3325" s="2"/>
      <c r="G3325" s="2">
        <v>223.9</v>
      </c>
      <c r="H3325" s="2"/>
      <c r="I3325" s="2">
        <v>350</v>
      </c>
      <c r="J3325" s="2"/>
      <c r="K3325" s="2">
        <v>350</v>
      </c>
      <c r="L3325" s="2"/>
      <c r="M3325" s="4">
        <v>300</v>
      </c>
      <c r="N3325" s="2"/>
      <c r="O3325" s="4">
        <v>0</v>
      </c>
      <c r="P3325" s="2"/>
      <c r="Q3325" s="4">
        <f t="shared" ref="Q3325:Q3332" si="97">M3325+O3325</f>
        <v>300</v>
      </c>
      <c r="T3325" s="13"/>
    </row>
    <row r="3326" spans="1:21" ht="11.85" customHeight="1" x14ac:dyDescent="0.2">
      <c r="A3326" s="3" t="s">
        <v>1410</v>
      </c>
      <c r="C3326" s="2">
        <v>510</v>
      </c>
      <c r="D3326" s="2"/>
      <c r="E3326" s="2">
        <v>400</v>
      </c>
      <c r="F3326" s="2"/>
      <c r="G3326" s="2">
        <v>888.96</v>
      </c>
      <c r="H3326" s="2"/>
      <c r="I3326" s="2">
        <v>1500</v>
      </c>
      <c r="J3326" s="2"/>
      <c r="K3326" s="2">
        <v>1500</v>
      </c>
      <c r="L3326" s="2"/>
      <c r="M3326" s="4">
        <v>1500</v>
      </c>
      <c r="N3326" s="2"/>
      <c r="O3326" s="4">
        <v>0</v>
      </c>
      <c r="P3326" s="2"/>
      <c r="Q3326" s="4">
        <f t="shared" si="97"/>
        <v>1500</v>
      </c>
      <c r="T3326" s="13"/>
    </row>
    <row r="3327" spans="1:21" ht="11.85" customHeight="1" x14ac:dyDescent="0.2">
      <c r="A3327" s="3" t="s">
        <v>1411</v>
      </c>
      <c r="C3327" s="2">
        <v>196.86</v>
      </c>
      <c r="D3327" s="2"/>
      <c r="E3327" s="2">
        <v>56.28</v>
      </c>
      <c r="F3327" s="2"/>
      <c r="G3327" s="2">
        <v>199.31</v>
      </c>
      <c r="H3327" s="2"/>
      <c r="I3327" s="2">
        <v>200</v>
      </c>
      <c r="J3327" s="2"/>
      <c r="K3327" s="2">
        <v>200</v>
      </c>
      <c r="L3327" s="2"/>
      <c r="M3327" s="4">
        <v>300</v>
      </c>
      <c r="N3327" s="2"/>
      <c r="O3327" s="4">
        <v>0</v>
      </c>
      <c r="P3327" s="2"/>
      <c r="Q3327" s="4">
        <f t="shared" si="97"/>
        <v>300</v>
      </c>
      <c r="T3327" s="13"/>
    </row>
    <row r="3328" spans="1:21" ht="11.85" customHeight="1" x14ac:dyDescent="0.2">
      <c r="A3328" s="3" t="s">
        <v>1412</v>
      </c>
      <c r="C3328" s="2">
        <v>48.88</v>
      </c>
      <c r="D3328" s="2"/>
      <c r="E3328" s="2">
        <v>0</v>
      </c>
      <c r="F3328" s="2"/>
      <c r="G3328" s="2">
        <v>0</v>
      </c>
      <c r="H3328" s="2"/>
      <c r="I3328" s="2">
        <v>0</v>
      </c>
      <c r="J3328" s="2"/>
      <c r="K3328" s="2">
        <v>0</v>
      </c>
      <c r="L3328" s="2"/>
      <c r="M3328" s="4">
        <v>0</v>
      </c>
      <c r="N3328" s="2"/>
      <c r="O3328" s="4">
        <v>0</v>
      </c>
      <c r="P3328" s="2"/>
      <c r="Q3328" s="4">
        <f t="shared" si="97"/>
        <v>0</v>
      </c>
      <c r="T3328" s="13"/>
    </row>
    <row r="3329" spans="1:20" ht="11.85" customHeight="1" x14ac:dyDescent="0.2">
      <c r="A3329" s="3" t="s">
        <v>1413</v>
      </c>
      <c r="C3329" s="2">
        <v>138</v>
      </c>
      <c r="D3329" s="2"/>
      <c r="E3329" s="2">
        <v>108</v>
      </c>
      <c r="F3329" s="2"/>
      <c r="G3329" s="2">
        <v>0</v>
      </c>
      <c r="H3329" s="2"/>
      <c r="I3329" s="2">
        <v>0</v>
      </c>
      <c r="J3329" s="2"/>
      <c r="K3329" s="2">
        <v>0</v>
      </c>
      <c r="L3329" s="2"/>
      <c r="M3329" s="4">
        <v>0</v>
      </c>
      <c r="N3329" s="2"/>
      <c r="O3329" s="4">
        <v>0</v>
      </c>
      <c r="P3329" s="2"/>
      <c r="Q3329" s="4">
        <f t="shared" si="97"/>
        <v>0</v>
      </c>
      <c r="T3329" s="13"/>
    </row>
    <row r="3330" spans="1:20" ht="11.85" customHeight="1" x14ac:dyDescent="0.2">
      <c r="A3330" s="3" t="s">
        <v>1414</v>
      </c>
      <c r="C3330" s="2">
        <v>421.41</v>
      </c>
      <c r="D3330" s="2"/>
      <c r="E3330" s="2">
        <v>46.15</v>
      </c>
      <c r="F3330" s="2"/>
      <c r="G3330" s="2">
        <v>189.99</v>
      </c>
      <c r="H3330" s="2"/>
      <c r="I3330" s="2">
        <v>250</v>
      </c>
      <c r="J3330" s="2"/>
      <c r="K3330" s="2">
        <v>250</v>
      </c>
      <c r="L3330" s="2"/>
      <c r="M3330" s="4">
        <v>300</v>
      </c>
      <c r="N3330" s="2"/>
      <c r="O3330" s="4">
        <v>0</v>
      </c>
      <c r="P3330" s="2"/>
      <c r="Q3330" s="4">
        <f t="shared" si="97"/>
        <v>300</v>
      </c>
      <c r="T3330" s="13"/>
    </row>
    <row r="3331" spans="1:20" ht="11.85" customHeight="1" x14ac:dyDescent="0.2">
      <c r="A3331" s="3" t="s">
        <v>1415</v>
      </c>
      <c r="C3331" s="2">
        <v>65.5</v>
      </c>
      <c r="D3331" s="2"/>
      <c r="E3331" s="2">
        <v>360</v>
      </c>
      <c r="F3331" s="2"/>
      <c r="G3331" s="2">
        <v>357</v>
      </c>
      <c r="H3331" s="2"/>
      <c r="I3331" s="2">
        <v>1200</v>
      </c>
      <c r="J3331" s="2"/>
      <c r="K3331" s="2">
        <v>1200</v>
      </c>
      <c r="L3331" s="2"/>
      <c r="M3331" s="4">
        <v>900</v>
      </c>
      <c r="N3331" s="2"/>
      <c r="O3331" s="4">
        <v>0</v>
      </c>
      <c r="P3331" s="2"/>
      <c r="Q3331" s="4">
        <f t="shared" si="97"/>
        <v>900</v>
      </c>
      <c r="T3331" s="13"/>
    </row>
    <row r="3332" spans="1:20" ht="11.85" customHeight="1" x14ac:dyDescent="0.2">
      <c r="A3332" s="3" t="s">
        <v>1416</v>
      </c>
      <c r="C3332" s="14">
        <v>0</v>
      </c>
      <c r="D3332" s="2"/>
      <c r="E3332" s="14">
        <v>0</v>
      </c>
      <c r="F3332" s="2"/>
      <c r="G3332" s="14">
        <v>0</v>
      </c>
      <c r="H3332" s="2"/>
      <c r="I3332" s="14">
        <v>110</v>
      </c>
      <c r="J3332" s="2"/>
      <c r="K3332" s="14">
        <v>110</v>
      </c>
      <c r="L3332" s="2"/>
      <c r="M3332" s="15">
        <v>110</v>
      </c>
      <c r="N3332" s="2"/>
      <c r="O3332" s="15">
        <v>0</v>
      </c>
      <c r="P3332" s="2"/>
      <c r="Q3332" s="15">
        <f t="shared" si="97"/>
        <v>110</v>
      </c>
      <c r="T3332" s="13"/>
    </row>
    <row r="3333" spans="1:20" ht="11.85" customHeight="1" x14ac:dyDescent="0.2">
      <c r="A3333" s="3" t="s">
        <v>322</v>
      </c>
      <c r="C3333" s="2">
        <f>SUM(C3325:C3332)</f>
        <v>2150.75</v>
      </c>
      <c r="D3333" s="2"/>
      <c r="E3333" s="2">
        <f>SUM(E3325:E3332)</f>
        <v>970.43</v>
      </c>
      <c r="F3333" s="2"/>
      <c r="G3333" s="2">
        <f>SUM(G3325:G3332)</f>
        <v>1859.16</v>
      </c>
      <c r="H3333" s="2"/>
      <c r="I3333" s="2">
        <f>SUM(I3325:I3332)</f>
        <v>3610</v>
      </c>
      <c r="J3333" s="2"/>
      <c r="K3333" s="4">
        <f>SUM(K3325:K3332)</f>
        <v>3610</v>
      </c>
      <c r="L3333" s="2"/>
      <c r="M3333" s="4">
        <f>SUM(M3325:M3332)</f>
        <v>3410</v>
      </c>
      <c r="N3333" s="2"/>
      <c r="O3333" s="4">
        <f>SUM(O3325:O3332)</f>
        <v>0</v>
      </c>
      <c r="P3333" s="2"/>
      <c r="Q3333" s="4">
        <f>SUM(Q3325:Q3332)</f>
        <v>3410</v>
      </c>
      <c r="T3333" s="17"/>
    </row>
    <row r="3334" spans="1:20" ht="11.85" customHeight="1" x14ac:dyDescent="0.2">
      <c r="D3334" s="2"/>
      <c r="F3334" s="2"/>
      <c r="H3334" s="2"/>
      <c r="J3334" s="2"/>
      <c r="L3334" s="2"/>
      <c r="N3334" s="2"/>
      <c r="P3334" s="2"/>
    </row>
    <row r="3335" spans="1:20" ht="11.85" customHeight="1" x14ac:dyDescent="0.2">
      <c r="A3335" s="3" t="s">
        <v>1417</v>
      </c>
      <c r="C3335" s="2">
        <f>C3317+C3322+C3333</f>
        <v>109308.51999999997</v>
      </c>
      <c r="D3335" s="2"/>
      <c r="E3335" s="2">
        <f>E3317+E3322+E3333</f>
        <v>92683.59</v>
      </c>
      <c r="F3335" s="2"/>
      <c r="G3335" s="2">
        <f>G3317+G3322+G3333</f>
        <v>146725.37</v>
      </c>
      <c r="H3335" s="2"/>
      <c r="I3335" s="2">
        <f>I3317+I3322+I3333</f>
        <v>144511</v>
      </c>
      <c r="J3335" s="2"/>
      <c r="K3335" s="4">
        <f>K3317+K3322+K3333</f>
        <v>144511</v>
      </c>
      <c r="L3335" s="2"/>
      <c r="M3335" s="4">
        <f>M3317+M3322+M3333</f>
        <v>149322</v>
      </c>
      <c r="N3335" s="2"/>
      <c r="O3335" s="4">
        <f>O3317+O3322+O3333</f>
        <v>0</v>
      </c>
      <c r="P3335" s="2"/>
      <c r="Q3335" s="4">
        <f>Q3317+Q3322+Q3333</f>
        <v>149322</v>
      </c>
      <c r="R3335" s="2"/>
      <c r="T3335" s="13"/>
    </row>
    <row r="3336" spans="1:20" ht="11.85" customHeight="1" x14ac:dyDescent="0.2"/>
    <row r="3337" spans="1:20" ht="11.85" customHeight="1" x14ac:dyDescent="0.2"/>
    <row r="3338" spans="1:20" ht="11.85" customHeight="1" x14ac:dyDescent="0.2"/>
    <row r="3339" spans="1:20" ht="11.85" customHeight="1" x14ac:dyDescent="0.2"/>
    <row r="3340" spans="1:20" ht="11.85" customHeight="1" x14ac:dyDescent="0.2"/>
    <row r="3341" spans="1:20" ht="11.85" customHeight="1" x14ac:dyDescent="0.2"/>
    <row r="3342" spans="1:20" ht="11.85" customHeight="1" x14ac:dyDescent="0.2"/>
    <row r="3343" spans="1:20" ht="11.85" customHeight="1" x14ac:dyDescent="0.2"/>
    <row r="3344" spans="1:20" ht="11.85" customHeight="1" x14ac:dyDescent="0.2"/>
    <row r="3345" ht="11.85" customHeight="1" x14ac:dyDescent="0.2"/>
    <row r="3346" ht="11.85" customHeight="1" x14ac:dyDescent="0.2"/>
    <row r="3347" ht="11.85" customHeight="1" x14ac:dyDescent="0.2"/>
    <row r="3348" ht="11.85" customHeight="1" x14ac:dyDescent="0.2"/>
    <row r="3349" ht="11.85" customHeight="1" x14ac:dyDescent="0.2"/>
    <row r="3350" ht="11.85" customHeight="1" x14ac:dyDescent="0.2"/>
    <row r="3351" ht="11.85" customHeight="1" x14ac:dyDescent="0.2"/>
    <row r="3352" ht="11.85" customHeight="1" x14ac:dyDescent="0.2"/>
    <row r="3353" ht="11.85" customHeight="1" x14ac:dyDescent="0.2"/>
    <row r="3354" ht="11.85" customHeight="1" x14ac:dyDescent="0.2"/>
    <row r="3355" ht="11.85" customHeight="1" x14ac:dyDescent="0.2"/>
    <row r="3356" ht="11.85" customHeight="1" x14ac:dyDescent="0.2"/>
    <row r="3357" ht="11.85" customHeight="1" x14ac:dyDescent="0.2"/>
    <row r="3358" ht="11.85" customHeight="1" x14ac:dyDescent="0.2"/>
    <row r="3359" ht="11.85" customHeight="1" x14ac:dyDescent="0.2"/>
    <row r="3360" ht="11.85" customHeight="1" x14ac:dyDescent="0.2"/>
    <row r="3361" spans="1:20" ht="11.85" customHeight="1" x14ac:dyDescent="0.2"/>
    <row r="3362" spans="1:20" ht="11.85" customHeight="1" x14ac:dyDescent="0.2"/>
    <row r="3363" spans="1:20" ht="11.85" customHeight="1" x14ac:dyDescent="0.2">
      <c r="A3363" s="1"/>
      <c r="B3363" s="1"/>
      <c r="E3363" s="2" t="str">
        <f>$E$1</f>
        <v>CITY OF BRADY</v>
      </c>
    </row>
    <row r="3364" spans="1:20" ht="11.85" customHeight="1" x14ac:dyDescent="0.2">
      <c r="E3364" s="2" t="str">
        <f>$E$2</f>
        <v>BUDGET REPORT</v>
      </c>
    </row>
    <row r="3365" spans="1:20" ht="11.85" customHeight="1" x14ac:dyDescent="0.2">
      <c r="E3365" s="2" t="str">
        <f>$E$3</f>
        <v>FISCAL YEAR 2022 - 2023</v>
      </c>
    </row>
    <row r="3366" spans="1:20" ht="11.85" customHeight="1" x14ac:dyDescent="0.2">
      <c r="A3366" s="3" t="s">
        <v>1294</v>
      </c>
      <c r="S3366" s="21"/>
    </row>
    <row r="3367" spans="1:20" ht="11.85" customHeight="1" x14ac:dyDescent="0.2">
      <c r="A3367" s="3" t="s">
        <v>1418</v>
      </c>
    </row>
    <row r="3368" spans="1:20" ht="11.85" customHeight="1" x14ac:dyDescent="0.2">
      <c r="I3368" s="49" t="str">
        <f>$I$6</f>
        <v>(----- 2021-2022 ------)</v>
      </c>
      <c r="J3368" s="49"/>
      <c r="K3368" s="49"/>
      <c r="L3368" s="6"/>
      <c r="M3368" s="49" t="str">
        <f>$M$6</f>
        <v>2022-2023</v>
      </c>
      <c r="N3368" s="49"/>
      <c r="O3368" s="49"/>
      <c r="P3368" s="49"/>
      <c r="Q3368" s="49"/>
    </row>
    <row r="3369" spans="1:20" ht="11.85" customHeight="1" x14ac:dyDescent="0.2">
      <c r="C3369" s="7" t="str">
        <f>$C$7</f>
        <v>2018-2019</v>
      </c>
      <c r="D3369" s="6"/>
      <c r="E3369" s="7" t="str">
        <f>$E$7</f>
        <v>2019-2020</v>
      </c>
      <c r="F3369" s="6"/>
      <c r="G3369" s="7" t="str">
        <f>$G$7</f>
        <v>2020-2021</v>
      </c>
      <c r="H3369" s="6"/>
      <c r="I3369" s="7" t="s">
        <v>9</v>
      </c>
      <c r="J3369" s="6"/>
      <c r="K3369" s="8" t="str">
        <f>+$K$7</f>
        <v>PROJECTED</v>
      </c>
      <c r="L3369" s="6"/>
      <c r="M3369" s="8" t="str">
        <f>$M$7</f>
        <v>2022-2023</v>
      </c>
      <c r="N3369" s="6"/>
      <c r="O3369" s="8" t="str">
        <f>$O$7</f>
        <v>2022-2023</v>
      </c>
      <c r="P3369" s="6"/>
      <c r="Q3369" s="8" t="str">
        <f>$Q$7</f>
        <v xml:space="preserve">APPROVED </v>
      </c>
    </row>
    <row r="3370" spans="1:20" ht="11.85" customHeight="1" x14ac:dyDescent="0.2">
      <c r="A3370" s="9" t="s">
        <v>268</v>
      </c>
      <c r="C3370" s="10" t="s">
        <v>12</v>
      </c>
      <c r="D3370" s="6"/>
      <c r="E3370" s="10" t="s">
        <v>12</v>
      </c>
      <c r="F3370" s="6"/>
      <c r="G3370" s="10" t="s">
        <v>12</v>
      </c>
      <c r="H3370" s="6"/>
      <c r="I3370" s="10" t="s">
        <v>13</v>
      </c>
      <c r="J3370" s="6"/>
      <c r="K3370" s="11" t="s">
        <v>13</v>
      </c>
      <c r="L3370" s="6"/>
      <c r="M3370" s="11" t="str">
        <f>$M$8</f>
        <v>BASE</v>
      </c>
      <c r="N3370" s="6"/>
      <c r="O3370" s="11" t="str">
        <f>$O$8</f>
        <v>SUPPLEMENTAL</v>
      </c>
      <c r="P3370" s="6"/>
      <c r="Q3370" s="11" t="str">
        <f>$Q$8</f>
        <v>BUDGET</v>
      </c>
    </row>
    <row r="3371" spans="1:20" ht="11.85" customHeight="1" x14ac:dyDescent="0.2"/>
    <row r="3372" spans="1:20" ht="11.85" customHeight="1" x14ac:dyDescent="0.2">
      <c r="A3372" s="12" t="s">
        <v>269</v>
      </c>
    </row>
    <row r="3373" spans="1:20" ht="11.85" customHeight="1" x14ac:dyDescent="0.2">
      <c r="A3373" s="3" t="s">
        <v>1419</v>
      </c>
      <c r="C3373" s="2">
        <v>136001.60000000001</v>
      </c>
      <c r="D3373" s="2"/>
      <c r="E3373" s="2">
        <v>194647.74</v>
      </c>
      <c r="F3373" s="2"/>
      <c r="G3373" s="2">
        <v>192431.89</v>
      </c>
      <c r="H3373" s="2"/>
      <c r="I3373" s="2">
        <v>277242</v>
      </c>
      <c r="J3373" s="2"/>
      <c r="K3373" s="2">
        <f>277242-11000</f>
        <v>266242</v>
      </c>
      <c r="L3373" s="2"/>
      <c r="M3373" s="4">
        <v>210659</v>
      </c>
      <c r="N3373" s="2"/>
      <c r="O3373" s="4">
        <v>0</v>
      </c>
      <c r="P3373" s="2"/>
      <c r="Q3373" s="4">
        <f t="shared" ref="Q3373:Q3382" si="98">M3373+O3373</f>
        <v>210659</v>
      </c>
      <c r="T3373" s="13"/>
    </row>
    <row r="3374" spans="1:20" ht="11.85" customHeight="1" x14ac:dyDescent="0.2">
      <c r="A3374" s="3" t="s">
        <v>1420</v>
      </c>
      <c r="C3374" s="2">
        <v>10476.18</v>
      </c>
      <c r="D3374" s="2"/>
      <c r="E3374" s="2">
        <v>9742.16</v>
      </c>
      <c r="F3374" s="2"/>
      <c r="G3374" s="2">
        <v>7501.97</v>
      </c>
      <c r="H3374" s="2"/>
      <c r="I3374" s="2">
        <v>8500</v>
      </c>
      <c r="J3374" s="2"/>
      <c r="K3374" s="2">
        <v>8500</v>
      </c>
      <c r="L3374" s="2"/>
      <c r="M3374" s="4">
        <v>8500</v>
      </c>
      <c r="N3374" s="2"/>
      <c r="O3374" s="4">
        <v>0</v>
      </c>
      <c r="P3374" s="2"/>
      <c r="Q3374" s="4">
        <f t="shared" si="98"/>
        <v>8500</v>
      </c>
      <c r="T3374" s="13"/>
    </row>
    <row r="3375" spans="1:20" ht="11.85" customHeight="1" x14ac:dyDescent="0.2">
      <c r="A3375" s="3" t="s">
        <v>1421</v>
      </c>
      <c r="C3375" s="2">
        <v>1612.5</v>
      </c>
      <c r="D3375" s="2"/>
      <c r="E3375" s="2">
        <v>1500</v>
      </c>
      <c r="F3375" s="2"/>
      <c r="G3375" s="2">
        <v>1900</v>
      </c>
      <c r="H3375" s="2"/>
      <c r="I3375" s="2">
        <v>4650</v>
      </c>
      <c r="J3375" s="2"/>
      <c r="K3375" s="2">
        <v>4650</v>
      </c>
      <c r="L3375" s="2"/>
      <c r="M3375" s="4">
        <v>1800</v>
      </c>
      <c r="N3375" s="2"/>
      <c r="O3375" s="4">
        <v>0</v>
      </c>
      <c r="P3375" s="2"/>
      <c r="Q3375" s="4">
        <f t="shared" si="98"/>
        <v>1800</v>
      </c>
      <c r="T3375" s="13"/>
    </row>
    <row r="3376" spans="1:20" ht="11.85" customHeight="1" x14ac:dyDescent="0.2">
      <c r="A3376" s="3" t="s">
        <v>1422</v>
      </c>
      <c r="C3376" s="2">
        <v>3640</v>
      </c>
      <c r="D3376" s="2"/>
      <c r="E3376" s="2">
        <v>3640</v>
      </c>
      <c r="F3376" s="2"/>
      <c r="G3376" s="2">
        <v>3710</v>
      </c>
      <c r="H3376" s="2"/>
      <c r="I3376" s="2">
        <v>3460</v>
      </c>
      <c r="J3376" s="2"/>
      <c r="K3376" s="2">
        <v>3460</v>
      </c>
      <c r="L3376" s="2"/>
      <c r="M3376" s="4">
        <v>3640</v>
      </c>
      <c r="N3376" s="2"/>
      <c r="O3376" s="4">
        <v>7280</v>
      </c>
      <c r="P3376" s="2"/>
      <c r="Q3376" s="4">
        <f t="shared" si="98"/>
        <v>10920</v>
      </c>
      <c r="T3376" s="13"/>
    </row>
    <row r="3377" spans="1:21" ht="11.85" customHeight="1" x14ac:dyDescent="0.2">
      <c r="A3377" s="3" t="s">
        <v>1423</v>
      </c>
      <c r="C3377" s="2">
        <v>300</v>
      </c>
      <c r="D3377" s="2"/>
      <c r="E3377" s="2">
        <v>300</v>
      </c>
      <c r="F3377" s="2"/>
      <c r="G3377" s="2">
        <v>300</v>
      </c>
      <c r="H3377" s="2"/>
      <c r="I3377" s="2">
        <v>300</v>
      </c>
      <c r="J3377" s="2"/>
      <c r="K3377" s="2">
        <v>300</v>
      </c>
      <c r="L3377" s="2"/>
      <c r="M3377" s="4">
        <v>300</v>
      </c>
      <c r="N3377" s="2"/>
      <c r="O3377" s="4">
        <v>0</v>
      </c>
      <c r="P3377" s="2"/>
      <c r="Q3377" s="4">
        <f t="shared" si="98"/>
        <v>300</v>
      </c>
      <c r="T3377" s="13"/>
    </row>
    <row r="3378" spans="1:21" ht="11.85" customHeight="1" x14ac:dyDescent="0.2">
      <c r="A3378" s="3" t="s">
        <v>1424</v>
      </c>
      <c r="C3378" s="2">
        <v>35872.75</v>
      </c>
      <c r="D3378" s="2"/>
      <c r="E3378" s="2">
        <v>50382.29</v>
      </c>
      <c r="F3378" s="2"/>
      <c r="G3378" s="2">
        <v>40732.81</v>
      </c>
      <c r="H3378" s="2"/>
      <c r="I3378" s="2">
        <v>65076</v>
      </c>
      <c r="J3378" s="2"/>
      <c r="K3378" s="2">
        <v>65076</v>
      </c>
      <c r="L3378" s="2"/>
      <c r="M3378" s="4">
        <v>64800</v>
      </c>
      <c r="N3378" s="2"/>
      <c r="O3378" s="4">
        <v>0</v>
      </c>
      <c r="P3378" s="2"/>
      <c r="Q3378" s="4">
        <f t="shared" si="98"/>
        <v>64800</v>
      </c>
      <c r="T3378" s="13"/>
    </row>
    <row r="3379" spans="1:21" ht="11.85" customHeight="1" x14ac:dyDescent="0.2">
      <c r="A3379" s="3" t="s">
        <v>1425</v>
      </c>
      <c r="C3379" s="2">
        <v>14914.46</v>
      </c>
      <c r="D3379" s="2"/>
      <c r="E3379" s="2">
        <v>18854.59</v>
      </c>
      <c r="F3379" s="2"/>
      <c r="G3379" s="2">
        <v>17881.04</v>
      </c>
      <c r="H3379" s="2"/>
      <c r="I3379" s="2">
        <v>25571</v>
      </c>
      <c r="J3379" s="2"/>
      <c r="K3379" s="2">
        <v>25571</v>
      </c>
      <c r="L3379" s="2"/>
      <c r="M3379" s="4">
        <v>19338</v>
      </c>
      <c r="N3379" s="2"/>
      <c r="O3379" s="4">
        <v>0</v>
      </c>
      <c r="P3379" s="2"/>
      <c r="Q3379" s="4">
        <f t="shared" si="98"/>
        <v>19338</v>
      </c>
      <c r="T3379" s="13"/>
    </row>
    <row r="3380" spans="1:21" ht="11.85" customHeight="1" x14ac:dyDescent="0.2">
      <c r="A3380" s="3" t="s">
        <v>1426</v>
      </c>
      <c r="C3380" s="2">
        <v>3751.34</v>
      </c>
      <c r="D3380" s="2"/>
      <c r="E3380" s="2">
        <v>5305.23</v>
      </c>
      <c r="F3380" s="2"/>
      <c r="G3380" s="2">
        <v>6004.07</v>
      </c>
      <c r="H3380" s="2"/>
      <c r="I3380" s="2">
        <v>7028</v>
      </c>
      <c r="J3380" s="2"/>
      <c r="K3380" s="2">
        <v>7028</v>
      </c>
      <c r="L3380" s="2"/>
      <c r="M3380" s="4">
        <v>7226</v>
      </c>
      <c r="N3380" s="2"/>
      <c r="O3380" s="4">
        <v>0</v>
      </c>
      <c r="P3380" s="2"/>
      <c r="Q3380" s="4">
        <f t="shared" si="98"/>
        <v>7226</v>
      </c>
      <c r="T3380" s="13"/>
    </row>
    <row r="3381" spans="1:21" ht="11.85" customHeight="1" x14ac:dyDescent="0.2">
      <c r="A3381" s="3" t="s">
        <v>1427</v>
      </c>
      <c r="C3381" s="2">
        <v>119.83</v>
      </c>
      <c r="D3381" s="2"/>
      <c r="E3381" s="2">
        <v>1017.87</v>
      </c>
      <c r="F3381" s="2"/>
      <c r="G3381" s="2">
        <v>1656</v>
      </c>
      <c r="H3381" s="2"/>
      <c r="I3381" s="2">
        <v>1153</v>
      </c>
      <c r="J3381" s="2"/>
      <c r="K3381" s="2">
        <v>1153</v>
      </c>
      <c r="L3381" s="2"/>
      <c r="M3381" s="4">
        <v>819</v>
      </c>
      <c r="N3381" s="2"/>
      <c r="O3381" s="4">
        <v>0</v>
      </c>
      <c r="P3381" s="2"/>
      <c r="Q3381" s="4">
        <f t="shared" si="98"/>
        <v>819</v>
      </c>
      <c r="T3381" s="13"/>
    </row>
    <row r="3382" spans="1:21" ht="11.85" customHeight="1" x14ac:dyDescent="0.2">
      <c r="A3382" s="3" t="s">
        <v>1428</v>
      </c>
      <c r="C3382" s="14">
        <v>11691.87</v>
      </c>
      <c r="D3382" s="2"/>
      <c r="E3382" s="14">
        <v>16113.24</v>
      </c>
      <c r="F3382" s="2"/>
      <c r="G3382" s="14">
        <v>15319.09</v>
      </c>
      <c r="H3382" s="2"/>
      <c r="I3382" s="14">
        <v>23878</v>
      </c>
      <c r="J3382" s="2"/>
      <c r="K3382" s="14">
        <v>23878</v>
      </c>
      <c r="L3382" s="2"/>
      <c r="M3382" s="15">
        <v>17094</v>
      </c>
      <c r="N3382" s="2"/>
      <c r="O3382" s="15">
        <v>0</v>
      </c>
      <c r="P3382" s="2"/>
      <c r="Q3382" s="15">
        <f t="shared" si="98"/>
        <v>17094</v>
      </c>
      <c r="T3382" s="13"/>
    </row>
    <row r="3383" spans="1:21" ht="11.85" customHeight="1" x14ac:dyDescent="0.2">
      <c r="A3383" s="3" t="s">
        <v>280</v>
      </c>
      <c r="C3383" s="2">
        <f>SUM(C3373:C3382)</f>
        <v>218380.52999999997</v>
      </c>
      <c r="D3383" s="2"/>
      <c r="E3383" s="2">
        <f>SUM(E3373:E3382)</f>
        <v>301503.12</v>
      </c>
      <c r="F3383" s="2"/>
      <c r="G3383" s="2">
        <f>SUM(G3373:G3382)</f>
        <v>287436.87000000005</v>
      </c>
      <c r="H3383" s="2"/>
      <c r="I3383" s="2">
        <f>SUM(I3373:I3382)</f>
        <v>416858</v>
      </c>
      <c r="J3383" s="2"/>
      <c r="K3383" s="4">
        <f>SUM(K3373:K3382)</f>
        <v>405858</v>
      </c>
      <c r="L3383" s="2"/>
      <c r="M3383" s="4">
        <f>SUM(M3373:M3382)</f>
        <v>334176</v>
      </c>
      <c r="N3383" s="2"/>
      <c r="O3383" s="4">
        <f>SUM(O3373:O3382)</f>
        <v>7280</v>
      </c>
      <c r="P3383" s="2"/>
      <c r="Q3383" s="4">
        <f>SUM(Q3373:Q3382)</f>
        <v>341456</v>
      </c>
      <c r="R3383" s="2"/>
      <c r="U3383" s="2"/>
    </row>
    <row r="3384" spans="1:21" ht="11.85" customHeight="1" x14ac:dyDescent="0.2">
      <c r="D3384" s="2"/>
      <c r="F3384" s="2"/>
      <c r="H3384" s="2"/>
      <c r="J3384" s="2"/>
      <c r="L3384" s="2"/>
      <c r="N3384" s="2"/>
      <c r="P3384" s="2"/>
    </row>
    <row r="3385" spans="1:21" ht="11.85" customHeight="1" x14ac:dyDescent="0.2">
      <c r="A3385" s="12" t="s">
        <v>281</v>
      </c>
      <c r="D3385" s="2"/>
      <c r="F3385" s="2"/>
      <c r="H3385" s="2"/>
      <c r="J3385" s="2"/>
      <c r="L3385" s="2"/>
      <c r="N3385" s="2"/>
      <c r="P3385" s="2"/>
    </row>
    <row r="3386" spans="1:21" ht="11.85" customHeight="1" x14ac:dyDescent="0.2">
      <c r="A3386" s="3" t="s">
        <v>1429</v>
      </c>
      <c r="C3386" s="2">
        <v>0</v>
      </c>
      <c r="D3386" s="2"/>
      <c r="E3386" s="2">
        <v>0</v>
      </c>
      <c r="F3386" s="2"/>
      <c r="G3386" s="2">
        <v>0</v>
      </c>
      <c r="H3386" s="2"/>
      <c r="I3386" s="2">
        <v>0</v>
      </c>
      <c r="J3386" s="2"/>
      <c r="K3386" s="2">
        <v>0</v>
      </c>
      <c r="L3386" s="2"/>
      <c r="M3386" s="4">
        <v>0</v>
      </c>
      <c r="N3386" s="2"/>
      <c r="O3386" s="4">
        <v>0</v>
      </c>
      <c r="P3386" s="2"/>
      <c r="Q3386" s="4">
        <f t="shared" ref="Q3386:Q3402" si="99">M3386+O3386</f>
        <v>0</v>
      </c>
      <c r="T3386" s="13"/>
    </row>
    <row r="3387" spans="1:21" ht="11.85" customHeight="1" x14ac:dyDescent="0.2">
      <c r="A3387" s="3" t="s">
        <v>1430</v>
      </c>
      <c r="C3387" s="2">
        <v>180634.46</v>
      </c>
      <c r="D3387" s="2"/>
      <c r="E3387" s="2">
        <v>216662.23</v>
      </c>
      <c r="F3387" s="2"/>
      <c r="G3387" s="2">
        <v>227861.11</v>
      </c>
      <c r="H3387" s="2"/>
      <c r="I3387" s="2">
        <v>220000</v>
      </c>
      <c r="J3387" s="2"/>
      <c r="K3387" s="2">
        <v>220000</v>
      </c>
      <c r="L3387" s="2"/>
      <c r="M3387" s="4">
        <v>220000</v>
      </c>
      <c r="N3387" s="2"/>
      <c r="O3387" s="4">
        <v>0</v>
      </c>
      <c r="P3387" s="2"/>
      <c r="Q3387" s="4">
        <f t="shared" si="99"/>
        <v>220000</v>
      </c>
      <c r="T3387" s="13"/>
    </row>
    <row r="3388" spans="1:21" ht="11.85" customHeight="1" x14ac:dyDescent="0.2">
      <c r="A3388" s="3" t="s">
        <v>1431</v>
      </c>
      <c r="C3388" s="2">
        <v>7883.3</v>
      </c>
      <c r="D3388" s="2"/>
      <c r="E3388" s="2">
        <v>6718.04</v>
      </c>
      <c r="F3388" s="2"/>
      <c r="G3388" s="2">
        <v>17186.09</v>
      </c>
      <c r="H3388" s="2"/>
      <c r="I3388" s="2">
        <v>8500</v>
      </c>
      <c r="J3388" s="2"/>
      <c r="K3388" s="2">
        <v>16000</v>
      </c>
      <c r="L3388" s="2"/>
      <c r="M3388" s="4">
        <v>8500</v>
      </c>
      <c r="N3388" s="2"/>
      <c r="O3388" s="4">
        <v>0</v>
      </c>
      <c r="P3388" s="2"/>
      <c r="Q3388" s="4">
        <f t="shared" si="99"/>
        <v>8500</v>
      </c>
      <c r="T3388" s="13"/>
    </row>
    <row r="3389" spans="1:21" ht="11.85" customHeight="1" x14ac:dyDescent="0.2">
      <c r="A3389" s="3" t="s">
        <v>1432</v>
      </c>
      <c r="C3389" s="2">
        <v>7705.25</v>
      </c>
      <c r="D3389" s="2"/>
      <c r="E3389" s="2">
        <v>7705.25</v>
      </c>
      <c r="F3389" s="2"/>
      <c r="G3389" s="2">
        <v>8341.9</v>
      </c>
      <c r="H3389" s="2"/>
      <c r="I3389" s="2">
        <v>11500</v>
      </c>
      <c r="J3389" s="2"/>
      <c r="K3389" s="2">
        <v>11500</v>
      </c>
      <c r="L3389" s="2"/>
      <c r="M3389" s="4">
        <v>10000</v>
      </c>
      <c r="N3389" s="2"/>
      <c r="O3389" s="4">
        <v>0</v>
      </c>
      <c r="P3389" s="2"/>
      <c r="Q3389" s="4">
        <f t="shared" si="99"/>
        <v>10000</v>
      </c>
      <c r="T3389" s="13"/>
    </row>
    <row r="3390" spans="1:21" ht="11.85" customHeight="1" x14ac:dyDescent="0.2">
      <c r="A3390" s="3" t="s">
        <v>1433</v>
      </c>
      <c r="C3390" s="2">
        <v>16279.73</v>
      </c>
      <c r="D3390" s="2"/>
      <c r="E3390" s="2">
        <v>17379.650000000001</v>
      </c>
      <c r="F3390" s="2"/>
      <c r="G3390" s="2">
        <v>19143.259999999998</v>
      </c>
      <c r="H3390" s="2"/>
      <c r="I3390" s="2">
        <v>20800</v>
      </c>
      <c r="J3390" s="2"/>
      <c r="K3390" s="2">
        <v>20800</v>
      </c>
      <c r="L3390" s="2"/>
      <c r="M3390" s="4">
        <v>12000</v>
      </c>
      <c r="N3390" s="2"/>
      <c r="O3390" s="4">
        <v>0</v>
      </c>
      <c r="P3390" s="2"/>
      <c r="Q3390" s="4">
        <f t="shared" si="99"/>
        <v>12000</v>
      </c>
      <c r="T3390" s="13"/>
    </row>
    <row r="3391" spans="1:21" ht="11.85" customHeight="1" x14ac:dyDescent="0.2">
      <c r="A3391" s="3" t="s">
        <v>1434</v>
      </c>
      <c r="C3391" s="2">
        <v>886.96</v>
      </c>
      <c r="D3391" s="2"/>
      <c r="E3391" s="2">
        <v>883.08</v>
      </c>
      <c r="F3391" s="2"/>
      <c r="G3391" s="2">
        <v>979.68</v>
      </c>
      <c r="H3391" s="2"/>
      <c r="I3391" s="2">
        <v>900</v>
      </c>
      <c r="J3391" s="2"/>
      <c r="K3391" s="2">
        <v>900</v>
      </c>
      <c r="L3391" s="2"/>
      <c r="M3391" s="4">
        <v>0</v>
      </c>
      <c r="N3391" s="2"/>
      <c r="O3391" s="4">
        <v>0</v>
      </c>
      <c r="P3391" s="2"/>
      <c r="Q3391" s="4">
        <f t="shared" si="99"/>
        <v>0</v>
      </c>
      <c r="T3391" s="13"/>
    </row>
    <row r="3392" spans="1:21" ht="11.85" hidden="1" customHeight="1" x14ac:dyDescent="0.2">
      <c r="A3392" s="3" t="s">
        <v>1435</v>
      </c>
      <c r="C3392" s="2">
        <v>0</v>
      </c>
      <c r="D3392" s="2"/>
      <c r="E3392" s="2">
        <v>0</v>
      </c>
      <c r="F3392" s="2"/>
      <c r="G3392" s="2">
        <v>0</v>
      </c>
      <c r="H3392" s="2"/>
      <c r="I3392" s="2">
        <v>0</v>
      </c>
      <c r="J3392" s="2"/>
      <c r="K3392" s="2">
        <v>0</v>
      </c>
      <c r="L3392" s="2"/>
      <c r="M3392" s="4">
        <v>0</v>
      </c>
      <c r="N3392" s="2"/>
      <c r="O3392" s="4">
        <v>0</v>
      </c>
      <c r="P3392" s="2"/>
      <c r="Q3392" s="4">
        <f t="shared" si="99"/>
        <v>0</v>
      </c>
      <c r="T3392" s="13"/>
    </row>
    <row r="3393" spans="1:32" ht="11.85" hidden="1" customHeight="1" x14ac:dyDescent="0.2">
      <c r="A3393" s="3" t="s">
        <v>1436</v>
      </c>
      <c r="C3393" s="2">
        <v>0</v>
      </c>
      <c r="D3393" s="2"/>
      <c r="E3393" s="2">
        <v>0</v>
      </c>
      <c r="F3393" s="2"/>
      <c r="G3393" s="2">
        <v>0</v>
      </c>
      <c r="H3393" s="2"/>
      <c r="I3393" s="2">
        <v>0</v>
      </c>
      <c r="J3393" s="2"/>
      <c r="K3393" s="2">
        <v>0</v>
      </c>
      <c r="L3393" s="2"/>
      <c r="M3393" s="4">
        <v>0</v>
      </c>
      <c r="N3393" s="2"/>
      <c r="O3393" s="4">
        <v>0</v>
      </c>
      <c r="P3393" s="2"/>
      <c r="Q3393" s="4">
        <f t="shared" si="99"/>
        <v>0</v>
      </c>
      <c r="T3393" s="13"/>
    </row>
    <row r="3394" spans="1:32" ht="11.85" customHeight="1" x14ac:dyDescent="0.2">
      <c r="A3394" s="3" t="s">
        <v>1437</v>
      </c>
      <c r="C3394" s="2">
        <v>0</v>
      </c>
      <c r="D3394" s="2"/>
      <c r="E3394" s="2">
        <v>0</v>
      </c>
      <c r="F3394" s="2"/>
      <c r="G3394" s="2">
        <v>0</v>
      </c>
      <c r="H3394" s="2"/>
      <c r="I3394" s="2">
        <v>292200</v>
      </c>
      <c r="J3394" s="2"/>
      <c r="K3394" s="2">
        <v>292200</v>
      </c>
      <c r="L3394" s="2"/>
      <c r="M3394" s="4">
        <v>0</v>
      </c>
      <c r="N3394" s="2"/>
      <c r="O3394" s="4">
        <v>0</v>
      </c>
      <c r="P3394" s="2"/>
      <c r="Q3394" s="4">
        <f t="shared" si="99"/>
        <v>0</v>
      </c>
      <c r="T3394" s="13"/>
    </row>
    <row r="3395" spans="1:32" ht="11.85" customHeight="1" x14ac:dyDescent="0.2">
      <c r="A3395" s="3" t="s">
        <v>1438</v>
      </c>
      <c r="C3395" s="2">
        <v>0</v>
      </c>
      <c r="D3395" s="2"/>
      <c r="E3395" s="2">
        <v>1562.5</v>
      </c>
      <c r="F3395" s="2"/>
      <c r="G3395" s="2">
        <v>0</v>
      </c>
      <c r="H3395" s="2"/>
      <c r="I3395" s="2">
        <v>0</v>
      </c>
      <c r="J3395" s="2"/>
      <c r="K3395" s="2">
        <v>0</v>
      </c>
      <c r="L3395" s="2"/>
      <c r="M3395" s="4">
        <v>0</v>
      </c>
      <c r="N3395" s="2"/>
      <c r="O3395" s="4">
        <v>0</v>
      </c>
      <c r="P3395" s="2"/>
      <c r="Q3395" s="4">
        <f t="shared" si="99"/>
        <v>0</v>
      </c>
      <c r="T3395" s="13"/>
    </row>
    <row r="3396" spans="1:32" ht="11.85" customHeight="1" x14ac:dyDescent="0.2">
      <c r="A3396" s="3" t="s">
        <v>1439</v>
      </c>
      <c r="C3396" s="2">
        <v>0</v>
      </c>
      <c r="D3396" s="2"/>
      <c r="E3396" s="2">
        <v>0</v>
      </c>
      <c r="F3396" s="2"/>
      <c r="G3396" s="2">
        <v>0</v>
      </c>
      <c r="H3396" s="2"/>
      <c r="I3396" s="2">
        <v>0</v>
      </c>
      <c r="J3396" s="2"/>
      <c r="K3396" s="2">
        <v>0</v>
      </c>
      <c r="L3396" s="2"/>
      <c r="M3396" s="4">
        <v>0</v>
      </c>
      <c r="N3396" s="2"/>
      <c r="O3396" s="4">
        <v>0</v>
      </c>
      <c r="P3396" s="2"/>
      <c r="Q3396" s="4">
        <f t="shared" si="99"/>
        <v>0</v>
      </c>
      <c r="T3396" s="13"/>
    </row>
    <row r="3397" spans="1:32" ht="11.85" customHeight="1" x14ac:dyDescent="0.2">
      <c r="A3397" s="3" t="s">
        <v>1440</v>
      </c>
      <c r="C3397" s="2">
        <v>359.4</v>
      </c>
      <c r="D3397" s="2"/>
      <c r="E3397" s="2">
        <v>616.59</v>
      </c>
      <c r="F3397" s="2"/>
      <c r="G3397" s="2">
        <v>0</v>
      </c>
      <c r="H3397" s="2"/>
      <c r="I3397" s="2">
        <v>0</v>
      </c>
      <c r="J3397" s="2"/>
      <c r="K3397" s="2">
        <v>0</v>
      </c>
      <c r="L3397" s="2"/>
      <c r="M3397" s="4">
        <v>0</v>
      </c>
      <c r="N3397" s="2"/>
      <c r="O3397" s="4">
        <v>0</v>
      </c>
      <c r="P3397" s="2"/>
      <c r="Q3397" s="4">
        <f t="shared" si="99"/>
        <v>0</v>
      </c>
      <c r="T3397" s="13"/>
    </row>
    <row r="3398" spans="1:32" ht="11.85" customHeight="1" x14ac:dyDescent="0.2">
      <c r="A3398" s="3" t="s">
        <v>1441</v>
      </c>
      <c r="C3398" s="2">
        <v>0</v>
      </c>
      <c r="D3398" s="2"/>
      <c r="E3398" s="2">
        <v>840.07</v>
      </c>
      <c r="F3398" s="2"/>
      <c r="G3398" s="2">
        <v>1121.92</v>
      </c>
      <c r="H3398" s="2"/>
      <c r="I3398" s="2">
        <v>1000</v>
      </c>
      <c r="J3398" s="2"/>
      <c r="K3398" s="2">
        <v>1000</v>
      </c>
      <c r="L3398" s="2"/>
      <c r="M3398" s="4">
        <v>1000</v>
      </c>
      <c r="N3398" s="2"/>
      <c r="O3398" s="4">
        <v>0</v>
      </c>
      <c r="P3398" s="2"/>
      <c r="Q3398" s="4">
        <f t="shared" si="99"/>
        <v>1000</v>
      </c>
      <c r="T3398" s="13"/>
    </row>
    <row r="3399" spans="1:32" ht="11.85" customHeight="1" x14ac:dyDescent="0.2">
      <c r="A3399" s="3" t="s">
        <v>1442</v>
      </c>
      <c r="C3399" s="2">
        <v>1503.57</v>
      </c>
      <c r="D3399" s="2"/>
      <c r="E3399" s="2">
        <v>1262.28</v>
      </c>
      <c r="F3399" s="2"/>
      <c r="G3399" s="2">
        <v>1273.71</v>
      </c>
      <c r="H3399" s="2"/>
      <c r="I3399" s="2">
        <v>3200</v>
      </c>
      <c r="J3399" s="2"/>
      <c r="K3399" s="2">
        <v>3775</v>
      </c>
      <c r="L3399" s="2"/>
      <c r="M3399" s="4">
        <v>1600</v>
      </c>
      <c r="N3399" s="2"/>
      <c r="O3399" s="4">
        <v>0</v>
      </c>
      <c r="P3399" s="2"/>
      <c r="Q3399" s="4">
        <f t="shared" si="99"/>
        <v>1600</v>
      </c>
      <c r="T3399" s="13"/>
    </row>
    <row r="3400" spans="1:32" ht="11.85" customHeight="1" x14ac:dyDescent="0.2">
      <c r="A3400" s="3" t="s">
        <v>1443</v>
      </c>
      <c r="C3400" s="2">
        <v>1400</v>
      </c>
      <c r="D3400" s="2"/>
      <c r="E3400" s="2">
        <v>1400</v>
      </c>
      <c r="F3400" s="2"/>
      <c r="G3400" s="2">
        <v>1400</v>
      </c>
      <c r="H3400" s="2"/>
      <c r="I3400" s="2">
        <v>2000</v>
      </c>
      <c r="J3400" s="2"/>
      <c r="K3400" s="2">
        <v>2000</v>
      </c>
      <c r="L3400" s="2"/>
      <c r="M3400" s="4">
        <v>2000</v>
      </c>
      <c r="N3400" s="2"/>
      <c r="O3400" s="4">
        <v>0</v>
      </c>
      <c r="P3400" s="2"/>
      <c r="Q3400" s="4">
        <f>M3400+O3400</f>
        <v>2000</v>
      </c>
      <c r="T3400" s="13"/>
    </row>
    <row r="3401" spans="1:32" ht="11.85" customHeight="1" x14ac:dyDescent="0.2">
      <c r="A3401" s="3" t="s">
        <v>1444</v>
      </c>
      <c r="C3401" s="2">
        <v>248400</v>
      </c>
      <c r="D3401" s="2"/>
      <c r="E3401" s="2">
        <v>288504</v>
      </c>
      <c r="F3401" s="2"/>
      <c r="G3401" s="2">
        <v>258000</v>
      </c>
      <c r="H3401" s="2"/>
      <c r="I3401" s="2">
        <v>286000</v>
      </c>
      <c r="J3401" s="2"/>
      <c r="K3401" s="2">
        <v>286000</v>
      </c>
      <c r="L3401" s="2"/>
      <c r="M3401" s="4">
        <v>274000</v>
      </c>
      <c r="N3401" s="2"/>
      <c r="O3401" s="4">
        <v>0</v>
      </c>
      <c r="P3401" s="2"/>
      <c r="Q3401" s="4">
        <f>M3401+O3401</f>
        <v>274000</v>
      </c>
      <c r="T3401" s="13"/>
    </row>
    <row r="3402" spans="1:32" ht="11.85" customHeight="1" x14ac:dyDescent="0.2">
      <c r="A3402" s="3" t="s">
        <v>1445</v>
      </c>
      <c r="C3402" s="14">
        <v>92000.16</v>
      </c>
      <c r="D3402" s="2"/>
      <c r="E3402" s="14">
        <v>99996</v>
      </c>
      <c r="F3402" s="2"/>
      <c r="G3402" s="14">
        <v>107004</v>
      </c>
      <c r="H3402" s="2"/>
      <c r="I3402" s="14">
        <v>141000</v>
      </c>
      <c r="J3402" s="2"/>
      <c r="K3402" s="14">
        <v>141000</v>
      </c>
      <c r="L3402" s="2"/>
      <c r="M3402" s="15">
        <v>95000</v>
      </c>
      <c r="N3402" s="2"/>
      <c r="O3402" s="15">
        <v>0</v>
      </c>
      <c r="P3402" s="2"/>
      <c r="Q3402" s="15">
        <f t="shared" si="99"/>
        <v>95000</v>
      </c>
      <c r="T3402" s="13"/>
    </row>
    <row r="3403" spans="1:32" ht="11.85" customHeight="1" x14ac:dyDescent="0.2">
      <c r="A3403" s="3" t="s">
        <v>299</v>
      </c>
      <c r="C3403" s="2">
        <f>SUM(C3386:C3402)</f>
        <v>557052.82999999996</v>
      </c>
      <c r="D3403" s="2"/>
      <c r="E3403" s="2">
        <f>SUM(E3386:E3402)</f>
        <v>643529.68999999994</v>
      </c>
      <c r="F3403" s="2"/>
      <c r="G3403" s="2">
        <f>SUM(G3386:G3402)</f>
        <v>642311.66999999993</v>
      </c>
      <c r="H3403" s="2"/>
      <c r="I3403" s="2">
        <f>SUM(I3386:I3402)</f>
        <v>987100</v>
      </c>
      <c r="J3403" s="2"/>
      <c r="K3403" s="4">
        <f>SUM(K3386:K3402)</f>
        <v>995175</v>
      </c>
      <c r="L3403" s="2"/>
      <c r="M3403" s="4">
        <f>SUM(M3386:M3402)</f>
        <v>624100</v>
      </c>
      <c r="N3403" s="2"/>
      <c r="O3403" s="4">
        <f>SUM(O3386:O3402)</f>
        <v>0</v>
      </c>
      <c r="P3403" s="2"/>
      <c r="Q3403" s="4">
        <f>SUM(Q3386:Q3402)</f>
        <v>624100</v>
      </c>
      <c r="R3403" s="2"/>
    </row>
    <row r="3404" spans="1:32" ht="11.85" customHeight="1" x14ac:dyDescent="0.2"/>
    <row r="3405" spans="1:32" ht="11.85" customHeight="1" x14ac:dyDescent="0.2">
      <c r="A3405" s="12" t="s">
        <v>300</v>
      </c>
    </row>
    <row r="3406" spans="1:32" ht="11.85" customHeight="1" x14ac:dyDescent="0.2">
      <c r="A3406" s="3" t="s">
        <v>1446</v>
      </c>
      <c r="C3406" s="2">
        <v>1047.3</v>
      </c>
      <c r="D3406" s="2"/>
      <c r="E3406" s="2">
        <v>4748.91</v>
      </c>
      <c r="F3406" s="2"/>
      <c r="G3406" s="2">
        <v>4774.3599999999997</v>
      </c>
      <c r="H3406" s="2"/>
      <c r="I3406" s="2">
        <v>3400</v>
      </c>
      <c r="J3406" s="2"/>
      <c r="K3406" s="2">
        <v>3400</v>
      </c>
      <c r="L3406" s="2"/>
      <c r="M3406" s="4">
        <v>3400</v>
      </c>
      <c r="N3406" s="2"/>
      <c r="O3406" s="4">
        <v>0</v>
      </c>
      <c r="P3406" s="2"/>
      <c r="Q3406" s="4">
        <f t="shared" ref="Q3406:Q3428" si="100">M3406+O3406</f>
        <v>3400</v>
      </c>
      <c r="T3406" s="13"/>
      <c r="AF3406" s="2"/>
    </row>
    <row r="3407" spans="1:32" ht="11.85" customHeight="1" x14ac:dyDescent="0.2">
      <c r="A3407" s="3" t="s">
        <v>1447</v>
      </c>
      <c r="C3407" s="2">
        <v>903.65</v>
      </c>
      <c r="D3407" s="2"/>
      <c r="E3407" s="2">
        <v>1531.73</v>
      </c>
      <c r="F3407" s="2"/>
      <c r="G3407" s="2">
        <v>1354.12</v>
      </c>
      <c r="H3407" s="2"/>
      <c r="I3407" s="2">
        <v>5000</v>
      </c>
      <c r="J3407" s="2"/>
      <c r="K3407" s="2">
        <v>5000</v>
      </c>
      <c r="L3407" s="2"/>
      <c r="M3407" s="4">
        <v>3500</v>
      </c>
      <c r="N3407" s="2"/>
      <c r="O3407" s="4">
        <v>0</v>
      </c>
      <c r="P3407" s="2"/>
      <c r="Q3407" s="4">
        <f t="shared" si="100"/>
        <v>3500</v>
      </c>
      <c r="T3407" s="13"/>
      <c r="AF3407" s="2"/>
    </row>
    <row r="3408" spans="1:32" ht="11.85" customHeight="1" x14ac:dyDescent="0.2">
      <c r="A3408" s="3" t="s">
        <v>1448</v>
      </c>
      <c r="C3408" s="2">
        <v>3458.65</v>
      </c>
      <c r="D3408" s="2"/>
      <c r="E3408" s="2">
        <v>3494.89</v>
      </c>
      <c r="F3408" s="2"/>
      <c r="G3408" s="2">
        <v>3322.16</v>
      </c>
      <c r="H3408" s="2"/>
      <c r="I3408" s="2">
        <v>5000</v>
      </c>
      <c r="J3408" s="2"/>
      <c r="K3408" s="2">
        <v>5000</v>
      </c>
      <c r="L3408" s="2"/>
      <c r="M3408" s="4">
        <v>5000</v>
      </c>
      <c r="N3408" s="2"/>
      <c r="O3408" s="4">
        <v>0</v>
      </c>
      <c r="P3408" s="2"/>
      <c r="Q3408" s="4">
        <f t="shared" si="100"/>
        <v>5000</v>
      </c>
      <c r="T3408" s="13"/>
      <c r="AF3408" s="2"/>
    </row>
    <row r="3409" spans="1:32" ht="11.85" customHeight="1" x14ac:dyDescent="0.2">
      <c r="A3409" s="3" t="s">
        <v>1449</v>
      </c>
      <c r="C3409" s="2">
        <v>8173.13</v>
      </c>
      <c r="D3409" s="2"/>
      <c r="E3409" s="2">
        <v>13783.4</v>
      </c>
      <c r="F3409" s="2"/>
      <c r="G3409" s="2">
        <v>14710.67</v>
      </c>
      <c r="H3409" s="2"/>
      <c r="I3409" s="2">
        <v>15500</v>
      </c>
      <c r="J3409" s="2"/>
      <c r="K3409" s="2">
        <v>15500</v>
      </c>
      <c r="L3409" s="2"/>
      <c r="M3409" s="4">
        <v>15500</v>
      </c>
      <c r="N3409" s="2"/>
      <c r="O3409" s="4">
        <v>0</v>
      </c>
      <c r="P3409" s="2"/>
      <c r="Q3409" s="4">
        <f t="shared" si="100"/>
        <v>15500</v>
      </c>
      <c r="T3409" s="13"/>
      <c r="AF3409" s="2"/>
    </row>
    <row r="3410" spans="1:32" ht="11.85" customHeight="1" x14ac:dyDescent="0.2">
      <c r="A3410" s="3" t="s">
        <v>1450</v>
      </c>
      <c r="C3410" s="2">
        <v>11238.64</v>
      </c>
      <c r="D3410" s="2"/>
      <c r="E3410" s="2">
        <v>10372.83</v>
      </c>
      <c r="F3410" s="2"/>
      <c r="G3410" s="2">
        <v>13300.09</v>
      </c>
      <c r="H3410" s="2"/>
      <c r="I3410" s="2">
        <v>11000</v>
      </c>
      <c r="J3410" s="2"/>
      <c r="K3410" s="2">
        <v>16000</v>
      </c>
      <c r="L3410" s="2"/>
      <c r="M3410" s="4">
        <v>18000</v>
      </c>
      <c r="N3410" s="2"/>
      <c r="O3410" s="4">
        <v>0</v>
      </c>
      <c r="P3410" s="2"/>
      <c r="Q3410" s="4">
        <f t="shared" si="100"/>
        <v>18000</v>
      </c>
      <c r="T3410" s="13"/>
      <c r="AF3410" s="2"/>
    </row>
    <row r="3411" spans="1:32" ht="11.85" customHeight="1" x14ac:dyDescent="0.2">
      <c r="A3411" s="3" t="s">
        <v>1451</v>
      </c>
      <c r="C3411" s="2">
        <v>2793.43</v>
      </c>
      <c r="D3411" s="2"/>
      <c r="E3411" s="2">
        <v>1396.83</v>
      </c>
      <c r="F3411" s="2"/>
      <c r="G3411" s="2">
        <v>3475.89</v>
      </c>
      <c r="H3411" s="2"/>
      <c r="I3411" s="2">
        <v>3000</v>
      </c>
      <c r="J3411" s="2"/>
      <c r="K3411" s="2">
        <v>3000</v>
      </c>
      <c r="L3411" s="2"/>
      <c r="M3411" s="4">
        <v>3000</v>
      </c>
      <c r="N3411" s="2"/>
      <c r="O3411" s="4">
        <v>0</v>
      </c>
      <c r="P3411" s="2"/>
      <c r="Q3411" s="4">
        <f t="shared" si="100"/>
        <v>3000</v>
      </c>
      <c r="T3411" s="13"/>
      <c r="AF3411" s="2"/>
    </row>
    <row r="3412" spans="1:32" ht="11.85" customHeight="1" x14ac:dyDescent="0.2">
      <c r="A3412" s="3" t="s">
        <v>1452</v>
      </c>
      <c r="C3412" s="2">
        <v>0</v>
      </c>
      <c r="D3412" s="2"/>
      <c r="E3412" s="2">
        <v>0</v>
      </c>
      <c r="F3412" s="2"/>
      <c r="G3412" s="2">
        <v>0</v>
      </c>
      <c r="H3412" s="2"/>
      <c r="I3412" s="2">
        <v>500</v>
      </c>
      <c r="J3412" s="2"/>
      <c r="K3412" s="2">
        <v>500</v>
      </c>
      <c r="L3412" s="2"/>
      <c r="M3412" s="4">
        <v>500</v>
      </c>
      <c r="N3412" s="2"/>
      <c r="O3412" s="4">
        <v>0</v>
      </c>
      <c r="P3412" s="2"/>
      <c r="Q3412" s="4">
        <f t="shared" si="100"/>
        <v>500</v>
      </c>
      <c r="T3412" s="13"/>
      <c r="AF3412" s="2"/>
    </row>
    <row r="3413" spans="1:32" ht="11.85" customHeight="1" x14ac:dyDescent="0.2">
      <c r="A3413" s="3" t="s">
        <v>1453</v>
      </c>
      <c r="C3413" s="2">
        <v>41.01</v>
      </c>
      <c r="D3413" s="2"/>
      <c r="E3413" s="2">
        <v>164.53</v>
      </c>
      <c r="F3413" s="2"/>
      <c r="G3413" s="2">
        <v>669.44</v>
      </c>
      <c r="H3413" s="2"/>
      <c r="I3413" s="2">
        <v>1000</v>
      </c>
      <c r="J3413" s="2"/>
      <c r="K3413" s="2">
        <v>1000</v>
      </c>
      <c r="L3413" s="2"/>
      <c r="M3413" s="4">
        <v>500</v>
      </c>
      <c r="N3413" s="2"/>
      <c r="O3413" s="4">
        <v>0</v>
      </c>
      <c r="P3413" s="2"/>
      <c r="Q3413" s="4">
        <f t="shared" si="100"/>
        <v>500</v>
      </c>
      <c r="T3413" s="13"/>
      <c r="AF3413" s="2"/>
    </row>
    <row r="3414" spans="1:32" ht="11.85" customHeight="1" x14ac:dyDescent="0.2">
      <c r="A3414" s="3" t="s">
        <v>1454</v>
      </c>
      <c r="C3414" s="2">
        <v>421.41</v>
      </c>
      <c r="D3414" s="2"/>
      <c r="E3414" s="2">
        <v>258.89999999999998</v>
      </c>
      <c r="F3414" s="2"/>
      <c r="G3414" s="2">
        <v>0</v>
      </c>
      <c r="H3414" s="2"/>
      <c r="I3414" s="2">
        <v>750</v>
      </c>
      <c r="J3414" s="2"/>
      <c r="K3414" s="2">
        <v>750</v>
      </c>
      <c r="L3414" s="2"/>
      <c r="M3414" s="4">
        <v>700</v>
      </c>
      <c r="N3414" s="2"/>
      <c r="O3414" s="4">
        <v>0</v>
      </c>
      <c r="P3414" s="2"/>
      <c r="Q3414" s="4">
        <f t="shared" si="100"/>
        <v>700</v>
      </c>
      <c r="T3414" s="13"/>
      <c r="AF3414" s="2"/>
    </row>
    <row r="3415" spans="1:32" ht="11.85" customHeight="1" x14ac:dyDescent="0.2">
      <c r="A3415" s="3" t="s">
        <v>1455</v>
      </c>
      <c r="C3415" s="2">
        <v>1228.02</v>
      </c>
      <c r="D3415" s="2"/>
      <c r="E3415" s="2">
        <v>5762.61</v>
      </c>
      <c r="F3415" s="2"/>
      <c r="G3415" s="2">
        <v>5922.7</v>
      </c>
      <c r="H3415" s="2"/>
      <c r="I3415" s="2">
        <v>6600</v>
      </c>
      <c r="J3415" s="2"/>
      <c r="K3415" s="2">
        <v>6600</v>
      </c>
      <c r="L3415" s="2"/>
      <c r="M3415" s="4">
        <v>6600</v>
      </c>
      <c r="N3415" s="2"/>
      <c r="O3415" s="4">
        <v>0</v>
      </c>
      <c r="P3415" s="2"/>
      <c r="Q3415" s="4">
        <f t="shared" si="100"/>
        <v>6600</v>
      </c>
      <c r="T3415" s="13"/>
      <c r="AF3415" s="2"/>
    </row>
    <row r="3416" spans="1:32" ht="11.85" customHeight="1" x14ac:dyDescent="0.2">
      <c r="A3416" s="3" t="s">
        <v>1456</v>
      </c>
      <c r="C3416" s="2">
        <v>1923.53</v>
      </c>
      <c r="D3416" s="2"/>
      <c r="E3416" s="2">
        <v>786.78</v>
      </c>
      <c r="F3416" s="2"/>
      <c r="G3416" s="2">
        <v>5471.21</v>
      </c>
      <c r="H3416" s="2"/>
      <c r="I3416" s="2">
        <v>5500</v>
      </c>
      <c r="J3416" s="2"/>
      <c r="K3416" s="2">
        <v>5500</v>
      </c>
      <c r="L3416" s="2"/>
      <c r="M3416" s="4">
        <v>5500</v>
      </c>
      <c r="N3416" s="2"/>
      <c r="O3416" s="4">
        <v>0</v>
      </c>
      <c r="P3416" s="2"/>
      <c r="Q3416" s="4">
        <f t="shared" si="100"/>
        <v>5500</v>
      </c>
      <c r="T3416" s="13"/>
      <c r="AF3416" s="2"/>
    </row>
    <row r="3417" spans="1:32" ht="11.85" customHeight="1" x14ac:dyDescent="0.2">
      <c r="A3417" s="3" t="s">
        <v>1457</v>
      </c>
      <c r="C3417" s="2">
        <v>55745</v>
      </c>
      <c r="D3417" s="2"/>
      <c r="E3417" s="2">
        <v>0</v>
      </c>
      <c r="F3417" s="2"/>
      <c r="G3417" s="2">
        <v>44631.26</v>
      </c>
      <c r="H3417" s="2"/>
      <c r="I3417" s="2">
        <v>60000</v>
      </c>
      <c r="J3417" s="2"/>
      <c r="K3417" s="2">
        <v>17500</v>
      </c>
      <c r="L3417" s="2"/>
      <c r="M3417" s="4">
        <v>60000</v>
      </c>
      <c r="N3417" s="2"/>
      <c r="O3417" s="4">
        <v>0</v>
      </c>
      <c r="P3417" s="2"/>
      <c r="Q3417" s="4">
        <f t="shared" si="100"/>
        <v>60000</v>
      </c>
      <c r="T3417" s="13"/>
      <c r="AF3417" s="2"/>
    </row>
    <row r="3418" spans="1:32" ht="11.85" customHeight="1" x14ac:dyDescent="0.2">
      <c r="A3418" s="3" t="s">
        <v>1458</v>
      </c>
      <c r="C3418" s="2">
        <v>78863.600000000006</v>
      </c>
      <c r="D3418" s="2"/>
      <c r="E3418" s="2">
        <v>80127.399999999994</v>
      </c>
      <c r="F3418" s="2"/>
      <c r="G3418" s="2">
        <v>80127.399999999994</v>
      </c>
      <c r="H3418" s="2"/>
      <c r="I3418" s="2">
        <v>80500</v>
      </c>
      <c r="J3418" s="2"/>
      <c r="K3418" s="2">
        <v>80500</v>
      </c>
      <c r="L3418" s="2"/>
      <c r="M3418" s="4">
        <v>82000</v>
      </c>
      <c r="N3418" s="2"/>
      <c r="O3418" s="4">
        <v>0</v>
      </c>
      <c r="P3418" s="2"/>
      <c r="Q3418" s="4">
        <f t="shared" si="100"/>
        <v>82000</v>
      </c>
      <c r="T3418" s="13"/>
      <c r="AF3418" s="2"/>
    </row>
    <row r="3419" spans="1:32" ht="11.85" customHeight="1" x14ac:dyDescent="0.2">
      <c r="A3419" s="3" t="s">
        <v>1459</v>
      </c>
      <c r="C3419" s="2">
        <v>7244.07</v>
      </c>
      <c r="D3419" s="2"/>
      <c r="E3419" s="2">
        <v>8051.39</v>
      </c>
      <c r="F3419" s="2"/>
      <c r="G3419" s="2">
        <v>9373.5</v>
      </c>
      <c r="H3419" s="2"/>
      <c r="I3419" s="2">
        <v>15000</v>
      </c>
      <c r="J3419" s="2"/>
      <c r="K3419" s="2">
        <v>15000</v>
      </c>
      <c r="L3419" s="2"/>
      <c r="M3419" s="4">
        <v>15000</v>
      </c>
      <c r="N3419" s="2"/>
      <c r="O3419" s="4">
        <v>0</v>
      </c>
      <c r="P3419" s="2"/>
      <c r="Q3419" s="4">
        <f>M3419+O3419</f>
        <v>15000</v>
      </c>
      <c r="T3419" s="13"/>
      <c r="AF3419" s="2"/>
    </row>
    <row r="3420" spans="1:32" ht="11.85" customHeight="1" x14ac:dyDescent="0.2">
      <c r="A3420" s="3" t="s">
        <v>1460</v>
      </c>
      <c r="C3420" s="2">
        <v>56159.73</v>
      </c>
      <c r="D3420" s="2"/>
      <c r="E3420" s="2">
        <v>66503.98</v>
      </c>
      <c r="F3420" s="2"/>
      <c r="G3420" s="2">
        <v>86704.94</v>
      </c>
      <c r="H3420" s="2"/>
      <c r="I3420" s="2">
        <v>70000</v>
      </c>
      <c r="J3420" s="2"/>
      <c r="K3420" s="2">
        <f>100000+11000</f>
        <v>111000</v>
      </c>
      <c r="L3420" s="2"/>
      <c r="M3420" s="4">
        <v>70000</v>
      </c>
      <c r="N3420" s="2"/>
      <c r="O3420" s="4">
        <v>0</v>
      </c>
      <c r="P3420" s="2"/>
      <c r="Q3420" s="4">
        <f t="shared" si="100"/>
        <v>70000</v>
      </c>
      <c r="T3420" s="13"/>
      <c r="AF3420" s="2"/>
    </row>
    <row r="3421" spans="1:32" ht="11.85" customHeight="1" x14ac:dyDescent="0.2">
      <c r="A3421" s="3" t="s">
        <v>1461</v>
      </c>
      <c r="C3421" s="2">
        <v>4628.3900000000003</v>
      </c>
      <c r="D3421" s="2"/>
      <c r="E3421" s="2">
        <v>4529.9799999999996</v>
      </c>
      <c r="F3421" s="2"/>
      <c r="G3421" s="2">
        <v>3822.66</v>
      </c>
      <c r="H3421" s="2"/>
      <c r="I3421" s="2">
        <v>5900</v>
      </c>
      <c r="J3421" s="2"/>
      <c r="K3421" s="2">
        <v>5900</v>
      </c>
      <c r="L3421" s="2"/>
      <c r="M3421" s="4">
        <v>4900</v>
      </c>
      <c r="N3421" s="2"/>
      <c r="O3421" s="4">
        <v>0</v>
      </c>
      <c r="P3421" s="2"/>
      <c r="Q3421" s="4">
        <f t="shared" si="100"/>
        <v>4900</v>
      </c>
      <c r="T3421" s="13"/>
      <c r="AF3421" s="2"/>
    </row>
    <row r="3422" spans="1:32" ht="11.85" customHeight="1" x14ac:dyDescent="0.2">
      <c r="A3422" s="3" t="s">
        <v>1462</v>
      </c>
      <c r="C3422" s="2">
        <v>1528.85</v>
      </c>
      <c r="D3422" s="2"/>
      <c r="E3422" s="2">
        <v>330.95</v>
      </c>
      <c r="F3422" s="2"/>
      <c r="G3422" s="2">
        <v>0</v>
      </c>
      <c r="H3422" s="2"/>
      <c r="I3422" s="2">
        <v>700</v>
      </c>
      <c r="J3422" s="2"/>
      <c r="K3422" s="2">
        <v>700</v>
      </c>
      <c r="L3422" s="2"/>
      <c r="M3422" s="4">
        <v>700</v>
      </c>
      <c r="N3422" s="2"/>
      <c r="O3422" s="4">
        <v>0</v>
      </c>
      <c r="P3422" s="2"/>
      <c r="Q3422" s="4">
        <f t="shared" si="100"/>
        <v>700</v>
      </c>
      <c r="T3422" s="13"/>
      <c r="AF3422" s="2"/>
    </row>
    <row r="3423" spans="1:32" ht="11.85" hidden="1" customHeight="1" x14ac:dyDescent="0.2">
      <c r="A3423" s="3" t="s">
        <v>1463</v>
      </c>
      <c r="C3423" s="2">
        <v>0</v>
      </c>
      <c r="D3423" s="2"/>
      <c r="E3423" s="2">
        <v>0</v>
      </c>
      <c r="F3423" s="2"/>
      <c r="G3423" s="2">
        <v>0</v>
      </c>
      <c r="H3423" s="2"/>
      <c r="I3423" s="2">
        <v>0</v>
      </c>
      <c r="J3423" s="2"/>
      <c r="K3423" s="2">
        <v>0</v>
      </c>
      <c r="L3423" s="2"/>
      <c r="M3423" s="4">
        <v>0</v>
      </c>
      <c r="N3423" s="2"/>
      <c r="O3423" s="4">
        <v>0</v>
      </c>
      <c r="P3423" s="2"/>
      <c r="Q3423" s="4">
        <f t="shared" si="100"/>
        <v>0</v>
      </c>
      <c r="T3423" s="13"/>
      <c r="AF3423" s="2"/>
    </row>
    <row r="3424" spans="1:32" ht="11.85" customHeight="1" x14ac:dyDescent="0.2">
      <c r="A3424" s="3" t="s">
        <v>1464</v>
      </c>
      <c r="C3424" s="2">
        <v>30469.7</v>
      </c>
      <c r="D3424" s="2"/>
      <c r="E3424" s="2">
        <v>36955.25</v>
      </c>
      <c r="F3424" s="2"/>
      <c r="G3424" s="2">
        <v>35936.75</v>
      </c>
      <c r="H3424" s="2"/>
      <c r="I3424" s="2">
        <v>35000</v>
      </c>
      <c r="J3424" s="2"/>
      <c r="K3424" s="2">
        <v>35000</v>
      </c>
      <c r="L3424" s="2"/>
      <c r="M3424" s="4">
        <v>0</v>
      </c>
      <c r="N3424" s="2"/>
      <c r="O3424" s="4">
        <v>0</v>
      </c>
      <c r="P3424" s="2"/>
      <c r="Q3424" s="4">
        <f t="shared" si="100"/>
        <v>0</v>
      </c>
      <c r="T3424" s="13"/>
      <c r="AF3424" s="2"/>
    </row>
    <row r="3425" spans="1:32" ht="11.85" customHeight="1" x14ac:dyDescent="0.2">
      <c r="A3425" s="3" t="s">
        <v>1465</v>
      </c>
      <c r="C3425" s="2">
        <v>1736.94</v>
      </c>
      <c r="D3425" s="2"/>
      <c r="E3425" s="2">
        <v>1250.68</v>
      </c>
      <c r="F3425" s="2"/>
      <c r="G3425" s="2">
        <v>1498.29</v>
      </c>
      <c r="H3425" s="2"/>
      <c r="I3425" s="2">
        <v>2900</v>
      </c>
      <c r="J3425" s="2"/>
      <c r="K3425" s="2">
        <v>2900</v>
      </c>
      <c r="L3425" s="2"/>
      <c r="M3425" s="4">
        <v>1000</v>
      </c>
      <c r="N3425" s="2"/>
      <c r="O3425" s="4">
        <v>0</v>
      </c>
      <c r="P3425" s="2"/>
      <c r="Q3425" s="4">
        <f t="shared" si="100"/>
        <v>1000</v>
      </c>
      <c r="T3425" s="13"/>
      <c r="AF3425" s="2"/>
    </row>
    <row r="3426" spans="1:32" ht="11.85" customHeight="1" x14ac:dyDescent="0.2">
      <c r="A3426" s="3" t="s">
        <v>1466</v>
      </c>
      <c r="C3426" s="2">
        <v>20054.439999999999</v>
      </c>
      <c r="D3426" s="2"/>
      <c r="E3426" s="2">
        <v>14703.25</v>
      </c>
      <c r="F3426" s="2"/>
      <c r="G3426" s="2">
        <v>13526.45</v>
      </c>
      <c r="H3426" s="2"/>
      <c r="I3426" s="2">
        <v>15000</v>
      </c>
      <c r="J3426" s="2"/>
      <c r="K3426" s="2">
        <v>15000</v>
      </c>
      <c r="L3426" s="2"/>
      <c r="M3426" s="4">
        <v>15000</v>
      </c>
      <c r="N3426" s="2"/>
      <c r="O3426" s="4">
        <v>0</v>
      </c>
      <c r="P3426" s="2"/>
      <c r="Q3426" s="4">
        <f t="shared" si="100"/>
        <v>15000</v>
      </c>
      <c r="T3426" s="13"/>
      <c r="AF3426" s="2"/>
    </row>
    <row r="3427" spans="1:32" ht="11.85" customHeight="1" x14ac:dyDescent="0.2">
      <c r="A3427" s="3" t="s">
        <v>1467</v>
      </c>
      <c r="C3427" s="2">
        <v>6450</v>
      </c>
      <c r="D3427" s="2"/>
      <c r="E3427" s="2">
        <v>8500</v>
      </c>
      <c r="F3427" s="2"/>
      <c r="G3427" s="2">
        <v>10100</v>
      </c>
      <c r="H3427" s="2"/>
      <c r="I3427" s="2">
        <v>8000</v>
      </c>
      <c r="J3427" s="2"/>
      <c r="K3427" s="2">
        <v>8000</v>
      </c>
      <c r="L3427" s="2"/>
      <c r="M3427" s="4">
        <v>9000</v>
      </c>
      <c r="N3427" s="2"/>
      <c r="O3427" s="4">
        <v>0</v>
      </c>
      <c r="P3427" s="2"/>
      <c r="Q3427" s="4">
        <f t="shared" si="100"/>
        <v>9000</v>
      </c>
      <c r="T3427" s="13"/>
      <c r="AF3427" s="2"/>
    </row>
    <row r="3428" spans="1:32" ht="11.85" customHeight="1" x14ac:dyDescent="0.2">
      <c r="A3428" s="3" t="s">
        <v>1468</v>
      </c>
      <c r="C3428" s="14">
        <v>20772.59</v>
      </c>
      <c r="D3428" s="2"/>
      <c r="E3428" s="14">
        <v>16450.88</v>
      </c>
      <c r="F3428" s="2"/>
      <c r="G3428" s="14">
        <v>11698.01</v>
      </c>
      <c r="H3428" s="2"/>
      <c r="I3428" s="14">
        <v>7560</v>
      </c>
      <c r="J3428" s="2"/>
      <c r="K3428" s="14">
        <v>7560</v>
      </c>
      <c r="L3428" s="2"/>
      <c r="M3428" s="15">
        <v>4800</v>
      </c>
      <c r="N3428" s="2"/>
      <c r="O3428" s="15">
        <v>0</v>
      </c>
      <c r="P3428" s="2"/>
      <c r="Q3428" s="15">
        <f t="shared" si="100"/>
        <v>4800</v>
      </c>
      <c r="T3428" s="13"/>
      <c r="AF3428" s="2"/>
    </row>
    <row r="3429" spans="1:32" ht="11.85" customHeight="1" x14ac:dyDescent="0.2">
      <c r="A3429" s="3" t="s">
        <v>322</v>
      </c>
      <c r="C3429" s="2">
        <f>SUM(C3406:C3411)+SUM(C3412:C3428)</f>
        <v>314882.08000000007</v>
      </c>
      <c r="D3429" s="2"/>
      <c r="E3429" s="2">
        <f>SUM(E3406:E3411)+SUM(E3412:E3428)</f>
        <v>279705.17000000004</v>
      </c>
      <c r="F3429" s="2"/>
      <c r="G3429" s="2">
        <f>SUM(G3406:G3411)+SUM(G3412:G3428)</f>
        <v>350419.89999999997</v>
      </c>
      <c r="H3429" s="2"/>
      <c r="I3429" s="2">
        <f>SUM(I3406:I3411)+SUM(I3412:I3428)</f>
        <v>357810</v>
      </c>
      <c r="J3429" s="2"/>
      <c r="K3429" s="4">
        <f>SUM(K3406:K3411)+SUM(K3412:K3428)</f>
        <v>361310</v>
      </c>
      <c r="L3429" s="2"/>
      <c r="M3429" s="4">
        <f>SUM(M3406:M3411)+SUM(M3412:M3428)</f>
        <v>324600</v>
      </c>
      <c r="N3429" s="2"/>
      <c r="O3429" s="4">
        <f>SUM(O3406:O3411)+SUM(O3412:O3428)</f>
        <v>0</v>
      </c>
      <c r="P3429" s="2"/>
      <c r="Q3429" s="4">
        <f>SUM(Q3406:Q3411)+SUM(Q3412:Q3428)</f>
        <v>324600</v>
      </c>
      <c r="R3429" s="2"/>
      <c r="T3429" s="17"/>
      <c r="U3429" s="2"/>
      <c r="AF3429" s="2"/>
    </row>
    <row r="3430" spans="1:32" ht="11.85" customHeight="1" x14ac:dyDescent="0.2">
      <c r="D3430" s="2"/>
      <c r="F3430" s="2"/>
      <c r="H3430" s="2"/>
      <c r="J3430" s="2"/>
      <c r="L3430" s="2"/>
      <c r="N3430" s="2"/>
      <c r="P3430" s="2"/>
    </row>
    <row r="3431" spans="1:32" ht="11.85" customHeight="1" x14ac:dyDescent="0.2">
      <c r="A3431" s="1"/>
      <c r="B3431" s="1"/>
      <c r="E3431" s="2" t="str">
        <f>$E$1</f>
        <v>CITY OF BRADY</v>
      </c>
    </row>
    <row r="3432" spans="1:32" ht="11.85" customHeight="1" x14ac:dyDescent="0.2">
      <c r="E3432" s="2" t="str">
        <f>$E$2</f>
        <v>BUDGET REPORT</v>
      </c>
    </row>
    <row r="3433" spans="1:32" ht="11.85" customHeight="1" x14ac:dyDescent="0.2">
      <c r="E3433" s="2" t="str">
        <f>$E$3</f>
        <v>FISCAL YEAR 2022 - 2023</v>
      </c>
    </row>
    <row r="3434" spans="1:32" ht="11.85" customHeight="1" x14ac:dyDescent="0.2">
      <c r="A3434" s="3" t="s">
        <v>1294</v>
      </c>
    </row>
    <row r="3435" spans="1:32" ht="11.85" customHeight="1" x14ac:dyDescent="0.2">
      <c r="A3435" s="3" t="s">
        <v>1469</v>
      </c>
    </row>
    <row r="3436" spans="1:32" ht="11.85" customHeight="1" x14ac:dyDescent="0.2">
      <c r="I3436" s="49" t="str">
        <f>$I$6</f>
        <v>(----- 2021-2022 ------)</v>
      </c>
      <c r="J3436" s="49"/>
      <c r="K3436" s="49"/>
      <c r="L3436" s="6"/>
      <c r="M3436" s="49" t="str">
        <f>$M$6</f>
        <v>2022-2023</v>
      </c>
      <c r="N3436" s="49"/>
      <c r="O3436" s="49"/>
      <c r="P3436" s="49"/>
      <c r="Q3436" s="49"/>
    </row>
    <row r="3437" spans="1:32" ht="11.85" customHeight="1" x14ac:dyDescent="0.2">
      <c r="C3437" s="7" t="str">
        <f>$C$7</f>
        <v>2018-2019</v>
      </c>
      <c r="D3437" s="6"/>
      <c r="E3437" s="7" t="str">
        <f>$E$7</f>
        <v>2019-2020</v>
      </c>
      <c r="F3437" s="6"/>
      <c r="G3437" s="7" t="str">
        <f>$G$7</f>
        <v>2020-2021</v>
      </c>
      <c r="H3437" s="6"/>
      <c r="I3437" s="7" t="s">
        <v>9</v>
      </c>
      <c r="J3437" s="6"/>
      <c r="K3437" s="8" t="str">
        <f>+$K$7</f>
        <v>PROJECTED</v>
      </c>
      <c r="L3437" s="6"/>
      <c r="M3437" s="8" t="str">
        <f>$M$7</f>
        <v>2022-2023</v>
      </c>
      <c r="N3437" s="6"/>
      <c r="O3437" s="8" t="str">
        <f>$O$7</f>
        <v>2022-2023</v>
      </c>
      <c r="P3437" s="6"/>
      <c r="Q3437" s="8" t="str">
        <f>$Q$7</f>
        <v xml:space="preserve">APPROVED </v>
      </c>
    </row>
    <row r="3438" spans="1:32" ht="11.85" customHeight="1" x14ac:dyDescent="0.2">
      <c r="A3438" s="9" t="s">
        <v>268</v>
      </c>
      <c r="C3438" s="10" t="s">
        <v>12</v>
      </c>
      <c r="D3438" s="6"/>
      <c r="E3438" s="10" t="s">
        <v>12</v>
      </c>
      <c r="F3438" s="6"/>
      <c r="G3438" s="10" t="s">
        <v>12</v>
      </c>
      <c r="H3438" s="6"/>
      <c r="I3438" s="10" t="s">
        <v>13</v>
      </c>
      <c r="J3438" s="6"/>
      <c r="K3438" s="11" t="s">
        <v>13</v>
      </c>
      <c r="L3438" s="6"/>
      <c r="M3438" s="11" t="str">
        <f>$M$8</f>
        <v>BASE</v>
      </c>
      <c r="N3438" s="6"/>
      <c r="O3438" s="11" t="str">
        <f>$O$8</f>
        <v>SUPPLEMENTAL</v>
      </c>
      <c r="P3438" s="6"/>
      <c r="Q3438" s="11" t="str">
        <f>$Q$8</f>
        <v>BUDGET</v>
      </c>
    </row>
    <row r="3439" spans="1:32" ht="11.85" customHeight="1" x14ac:dyDescent="0.2">
      <c r="D3439" s="2"/>
      <c r="F3439" s="2"/>
      <c r="H3439" s="2"/>
      <c r="J3439" s="2"/>
      <c r="L3439" s="2"/>
      <c r="N3439" s="2"/>
      <c r="P3439" s="2"/>
    </row>
    <row r="3440" spans="1:32" ht="11.85" customHeight="1" x14ac:dyDescent="0.2">
      <c r="A3440" s="3" t="s">
        <v>1470</v>
      </c>
      <c r="C3440" s="2">
        <v>106914.06</v>
      </c>
      <c r="D3440" s="2"/>
      <c r="E3440" s="2">
        <v>555745.06000000006</v>
      </c>
      <c r="F3440" s="2"/>
      <c r="G3440" s="2">
        <v>310146</v>
      </c>
      <c r="H3440" s="2"/>
      <c r="I3440" s="2">
        <v>652500</v>
      </c>
      <c r="J3440" s="2"/>
      <c r="K3440" s="4">
        <v>978211</v>
      </c>
      <c r="L3440" s="2"/>
      <c r="M3440" s="4">
        <v>0</v>
      </c>
      <c r="N3440" s="2"/>
      <c r="O3440" s="4">
        <v>1800000</v>
      </c>
      <c r="P3440" s="2"/>
      <c r="Q3440" s="4">
        <f>M3440+O3440</f>
        <v>1800000</v>
      </c>
    </row>
    <row r="3441" spans="1:20" ht="11.85" customHeight="1" x14ac:dyDescent="0.2">
      <c r="A3441" s="3" t="s">
        <v>1471</v>
      </c>
      <c r="C3441" s="2">
        <v>92757</v>
      </c>
      <c r="D3441" s="2"/>
      <c r="E3441" s="2">
        <v>0</v>
      </c>
      <c r="F3441" s="2"/>
      <c r="G3441" s="2">
        <v>0</v>
      </c>
      <c r="H3441" s="2"/>
      <c r="I3441" s="2">
        <v>0</v>
      </c>
      <c r="J3441" s="2"/>
      <c r="K3441" s="4">
        <v>0</v>
      </c>
      <c r="L3441" s="2"/>
      <c r="M3441" s="4">
        <v>0</v>
      </c>
      <c r="N3441" s="2"/>
      <c r="O3441" s="4">
        <v>0</v>
      </c>
      <c r="P3441" s="2"/>
      <c r="Q3441" s="4">
        <f>M3441+O3441</f>
        <v>0</v>
      </c>
    </row>
    <row r="3442" spans="1:20" ht="11.85" customHeight="1" x14ac:dyDescent="0.2">
      <c r="A3442" s="3" t="s">
        <v>1472</v>
      </c>
      <c r="C3442" s="14">
        <v>0</v>
      </c>
      <c r="D3442" s="2"/>
      <c r="E3442" s="14">
        <v>1508318.54</v>
      </c>
      <c r="F3442" s="2"/>
      <c r="G3442" s="14">
        <v>0</v>
      </c>
      <c r="H3442" s="2"/>
      <c r="I3442" s="14">
        <v>0</v>
      </c>
      <c r="J3442" s="2"/>
      <c r="K3442" s="15">
        <v>0</v>
      </c>
      <c r="L3442" s="2"/>
      <c r="M3442" s="15">
        <v>0</v>
      </c>
      <c r="N3442" s="2"/>
      <c r="O3442" s="15">
        <v>0</v>
      </c>
      <c r="P3442" s="2"/>
      <c r="Q3442" s="15">
        <f>M3442+O3442</f>
        <v>0</v>
      </c>
    </row>
    <row r="3443" spans="1:20" ht="11.85" customHeight="1" x14ac:dyDescent="0.2">
      <c r="A3443" s="3" t="s">
        <v>325</v>
      </c>
      <c r="C3443" s="2">
        <f>SUM(C3440:C3442)</f>
        <v>199671.06</v>
      </c>
      <c r="D3443" s="2"/>
      <c r="E3443" s="2">
        <f>SUM(E3440:E3442)</f>
        <v>2064063.6</v>
      </c>
      <c r="F3443" s="2"/>
      <c r="G3443" s="2">
        <f>SUM(G3440:G3442)</f>
        <v>310146</v>
      </c>
      <c r="H3443" s="2"/>
      <c r="I3443" s="2">
        <f>SUM(I3440:I3442)</f>
        <v>652500</v>
      </c>
      <c r="J3443" s="2"/>
      <c r="K3443" s="4">
        <f>SUM(K3440:K3442)</f>
        <v>978211</v>
      </c>
      <c r="L3443" s="2"/>
      <c r="M3443" s="4">
        <f>SUM(M3440:M3442)</f>
        <v>0</v>
      </c>
      <c r="N3443" s="2"/>
      <c r="O3443" s="4">
        <f>SUM(O3440:O3442)</f>
        <v>1800000</v>
      </c>
      <c r="P3443" s="2"/>
      <c r="Q3443" s="4">
        <f>SUM(Q3440:Q3442)</f>
        <v>1800000</v>
      </c>
    </row>
    <row r="3444" spans="1:20" ht="11.85" customHeight="1" x14ac:dyDescent="0.2">
      <c r="D3444" s="2"/>
      <c r="F3444" s="2"/>
      <c r="H3444" s="2"/>
      <c r="J3444" s="2"/>
      <c r="L3444" s="2"/>
      <c r="N3444" s="2"/>
      <c r="P3444" s="2"/>
    </row>
    <row r="3445" spans="1:20" ht="11.85" customHeight="1" x14ac:dyDescent="0.2">
      <c r="A3445" s="12" t="s">
        <v>1006</v>
      </c>
      <c r="D3445" s="2"/>
      <c r="F3445" s="2"/>
      <c r="H3445" s="2"/>
      <c r="J3445" s="2"/>
      <c r="L3445" s="2"/>
      <c r="N3445" s="2"/>
      <c r="P3445" s="2"/>
    </row>
    <row r="3446" spans="1:20" ht="11.85" hidden="1" customHeight="1" x14ac:dyDescent="0.2">
      <c r="A3446" s="3" t="s">
        <v>1473</v>
      </c>
      <c r="C3446" s="2">
        <v>0</v>
      </c>
      <c r="D3446" s="2"/>
      <c r="E3446" s="2">
        <v>0</v>
      </c>
      <c r="F3446" s="2"/>
      <c r="G3446" s="2">
        <v>0</v>
      </c>
      <c r="H3446" s="2"/>
      <c r="I3446" s="2">
        <v>0</v>
      </c>
      <c r="J3446" s="2"/>
      <c r="K3446" s="4">
        <v>0</v>
      </c>
      <c r="L3446" s="2"/>
      <c r="M3446" s="4">
        <v>0</v>
      </c>
      <c r="N3446" s="2"/>
      <c r="O3446" s="4">
        <v>0</v>
      </c>
      <c r="P3446" s="2"/>
      <c r="Q3446" s="4">
        <f>M3446+O3446</f>
        <v>0</v>
      </c>
    </row>
    <row r="3447" spans="1:20" ht="11.85" customHeight="1" x14ac:dyDescent="0.2">
      <c r="A3447" s="3" t="s">
        <v>1474</v>
      </c>
      <c r="C3447" s="14">
        <v>0</v>
      </c>
      <c r="D3447" s="2"/>
      <c r="E3447" s="14">
        <v>0</v>
      </c>
      <c r="F3447" s="2"/>
      <c r="G3447" s="14">
        <v>0</v>
      </c>
      <c r="H3447" s="2"/>
      <c r="I3447" s="14">
        <v>0</v>
      </c>
      <c r="J3447" s="2"/>
      <c r="K3447" s="15">
        <v>0</v>
      </c>
      <c r="L3447" s="2"/>
      <c r="M3447" s="15">
        <v>50000</v>
      </c>
      <c r="N3447" s="2"/>
      <c r="O3447" s="15">
        <v>0</v>
      </c>
      <c r="P3447" s="2"/>
      <c r="Q3447" s="15">
        <f>M3447+O3447</f>
        <v>50000</v>
      </c>
    </row>
    <row r="3448" spans="1:20" ht="11.85" hidden="1" customHeight="1" x14ac:dyDescent="0.2">
      <c r="A3448" s="3" t="s">
        <v>1475</v>
      </c>
      <c r="C3448" s="14">
        <v>0</v>
      </c>
      <c r="D3448" s="2"/>
      <c r="E3448" s="14">
        <v>0</v>
      </c>
      <c r="F3448" s="2"/>
      <c r="G3448" s="14">
        <v>0</v>
      </c>
      <c r="H3448" s="2"/>
      <c r="I3448" s="14">
        <v>0</v>
      </c>
      <c r="J3448" s="2"/>
      <c r="K3448" s="15">
        <v>0</v>
      </c>
      <c r="L3448" s="2"/>
      <c r="M3448" s="15">
        <v>0</v>
      </c>
      <c r="N3448" s="2"/>
      <c r="O3448" s="15">
        <v>0</v>
      </c>
      <c r="P3448" s="2"/>
      <c r="Q3448" s="15">
        <f>M3448+O3448</f>
        <v>0</v>
      </c>
    </row>
    <row r="3449" spans="1:20" ht="11.85" customHeight="1" x14ac:dyDescent="0.2">
      <c r="A3449" s="3" t="s">
        <v>1008</v>
      </c>
      <c r="C3449" s="2">
        <f>SUM(C3446:C3448)</f>
        <v>0</v>
      </c>
      <c r="D3449" s="2"/>
      <c r="E3449" s="2">
        <f>SUM(E3446:E3448)</f>
        <v>0</v>
      </c>
      <c r="F3449" s="2"/>
      <c r="G3449" s="2">
        <f>SUM(G3446:G3448)</f>
        <v>0</v>
      </c>
      <c r="H3449" s="2"/>
      <c r="I3449" s="2">
        <f>SUM(I3446:I3448)</f>
        <v>0</v>
      </c>
      <c r="J3449" s="2"/>
      <c r="K3449" s="4">
        <f>SUM(K3446:K3448)</f>
        <v>0</v>
      </c>
      <c r="L3449" s="2"/>
      <c r="M3449" s="4">
        <f>SUM(M3446:M3448)</f>
        <v>50000</v>
      </c>
      <c r="N3449" s="2"/>
      <c r="O3449" s="4">
        <f>SUM(O3446:O3448)</f>
        <v>0</v>
      </c>
      <c r="P3449" s="2"/>
      <c r="Q3449" s="4">
        <f>SUM(Q3446:Q3448)</f>
        <v>50000</v>
      </c>
    </row>
    <row r="3450" spans="1:20" ht="11.85" customHeight="1" x14ac:dyDescent="0.2">
      <c r="D3450" s="2"/>
      <c r="F3450" s="2"/>
      <c r="H3450" s="2"/>
      <c r="J3450" s="2"/>
      <c r="L3450" s="2"/>
      <c r="N3450" s="2"/>
      <c r="P3450" s="2"/>
    </row>
    <row r="3451" spans="1:20" ht="11.85" customHeight="1" x14ac:dyDescent="0.2">
      <c r="A3451" s="12" t="s">
        <v>326</v>
      </c>
      <c r="D3451" s="2"/>
      <c r="F3451" s="2"/>
      <c r="H3451" s="2"/>
      <c r="J3451" s="2"/>
      <c r="L3451" s="2"/>
      <c r="N3451" s="2"/>
      <c r="P3451" s="2"/>
    </row>
    <row r="3452" spans="1:20" ht="11.85" customHeight="1" x14ac:dyDescent="0.2">
      <c r="A3452" s="3" t="s">
        <v>1476</v>
      </c>
      <c r="C3452" s="2">
        <v>377493.96</v>
      </c>
      <c r="D3452" s="2"/>
      <c r="E3452" s="2">
        <v>366904.56</v>
      </c>
      <c r="F3452" s="2"/>
      <c r="G3452" s="2">
        <v>371090.92</v>
      </c>
      <c r="H3452" s="2"/>
      <c r="I3452" s="2">
        <v>713100</v>
      </c>
      <c r="J3452" s="2"/>
      <c r="K3452" s="4">
        <v>383100</v>
      </c>
      <c r="L3452" s="2"/>
      <c r="M3452" s="4">
        <v>277200</v>
      </c>
      <c r="N3452" s="2"/>
      <c r="O3452" s="4">
        <v>0</v>
      </c>
      <c r="P3452" s="2"/>
      <c r="Q3452" s="4">
        <f t="shared" ref="Q3452:Q3460" si="101">M3452+O3452</f>
        <v>277200</v>
      </c>
      <c r="T3452" s="13"/>
    </row>
    <row r="3453" spans="1:20" ht="11.85" customHeight="1" x14ac:dyDescent="0.2">
      <c r="A3453" s="3" t="s">
        <v>1477</v>
      </c>
      <c r="C3453" s="2">
        <v>0</v>
      </c>
      <c r="D3453" s="2"/>
      <c r="E3453" s="2">
        <v>0</v>
      </c>
      <c r="F3453" s="2"/>
      <c r="G3453" s="2">
        <v>0</v>
      </c>
      <c r="H3453" s="2"/>
      <c r="I3453" s="2">
        <v>95000</v>
      </c>
      <c r="J3453" s="2"/>
      <c r="K3453" s="4">
        <v>95000</v>
      </c>
      <c r="L3453" s="2"/>
      <c r="M3453" s="4">
        <v>0</v>
      </c>
      <c r="N3453" s="2"/>
      <c r="O3453" s="4">
        <v>0</v>
      </c>
      <c r="P3453" s="2"/>
      <c r="Q3453" s="4">
        <f t="shared" si="101"/>
        <v>0</v>
      </c>
    </row>
    <row r="3454" spans="1:20" ht="11.85" hidden="1" customHeight="1" x14ac:dyDescent="0.2">
      <c r="A3454" s="3" t="s">
        <v>1478</v>
      </c>
      <c r="C3454" s="2">
        <v>0</v>
      </c>
      <c r="D3454" s="2"/>
      <c r="E3454" s="2">
        <v>0</v>
      </c>
      <c r="F3454" s="2"/>
      <c r="G3454" s="2">
        <v>0</v>
      </c>
      <c r="H3454" s="2"/>
      <c r="I3454" s="2">
        <v>0</v>
      </c>
      <c r="J3454" s="2"/>
      <c r="K3454" s="4">
        <v>0</v>
      </c>
      <c r="L3454" s="2"/>
      <c r="M3454" s="4">
        <v>0</v>
      </c>
      <c r="N3454" s="2"/>
      <c r="O3454" s="4">
        <v>0</v>
      </c>
      <c r="P3454" s="2"/>
      <c r="Q3454" s="4">
        <f t="shared" si="101"/>
        <v>0</v>
      </c>
    </row>
    <row r="3455" spans="1:20" ht="11.85" hidden="1" customHeight="1" x14ac:dyDescent="0.2">
      <c r="A3455" s="3" t="s">
        <v>1479</v>
      </c>
      <c r="C3455" s="2">
        <v>0</v>
      </c>
      <c r="D3455" s="2"/>
      <c r="E3455" s="2">
        <v>0</v>
      </c>
      <c r="F3455" s="2"/>
      <c r="G3455" s="2">
        <v>0</v>
      </c>
      <c r="H3455" s="2"/>
      <c r="I3455" s="2">
        <v>0</v>
      </c>
      <c r="J3455" s="2"/>
      <c r="K3455" s="4">
        <v>0</v>
      </c>
      <c r="L3455" s="2"/>
      <c r="N3455" s="2"/>
      <c r="O3455" s="4">
        <v>0</v>
      </c>
      <c r="P3455" s="2"/>
      <c r="Q3455" s="4">
        <f t="shared" si="101"/>
        <v>0</v>
      </c>
    </row>
    <row r="3456" spans="1:20" ht="11.85" hidden="1" customHeight="1" x14ac:dyDescent="0.2">
      <c r="A3456" s="3" t="s">
        <v>1480</v>
      </c>
      <c r="C3456" s="2">
        <v>0</v>
      </c>
      <c r="D3456" s="2"/>
      <c r="E3456" s="2">
        <v>0</v>
      </c>
      <c r="F3456" s="2"/>
      <c r="G3456" s="2">
        <v>0</v>
      </c>
      <c r="H3456" s="2"/>
      <c r="I3456" s="2">
        <v>0</v>
      </c>
      <c r="J3456" s="2"/>
      <c r="K3456" s="4">
        <v>0</v>
      </c>
      <c r="L3456" s="2"/>
      <c r="M3456" s="4">
        <v>0</v>
      </c>
      <c r="N3456" s="2"/>
      <c r="O3456" s="4">
        <v>0</v>
      </c>
      <c r="P3456" s="2"/>
      <c r="Q3456" s="4">
        <f t="shared" si="101"/>
        <v>0</v>
      </c>
      <c r="T3456" s="40"/>
    </row>
    <row r="3457" spans="1:33" ht="11.85" hidden="1" customHeight="1" x14ac:dyDescent="0.2">
      <c r="A3457" s="3" t="s">
        <v>1481</v>
      </c>
      <c r="C3457" s="2">
        <v>0</v>
      </c>
      <c r="D3457" s="2"/>
      <c r="E3457" s="2">
        <v>0</v>
      </c>
      <c r="F3457" s="2"/>
      <c r="G3457" s="2">
        <v>0</v>
      </c>
      <c r="H3457" s="2"/>
      <c r="I3457" s="2">
        <v>0</v>
      </c>
      <c r="J3457" s="2"/>
      <c r="K3457" s="4">
        <v>0</v>
      </c>
      <c r="L3457" s="2"/>
      <c r="M3457" s="4">
        <v>0</v>
      </c>
      <c r="N3457" s="2"/>
      <c r="O3457" s="4">
        <v>0</v>
      </c>
      <c r="P3457" s="2"/>
      <c r="Q3457" s="4">
        <f t="shared" si="101"/>
        <v>0</v>
      </c>
      <c r="R3457" s="41"/>
      <c r="S3457" s="19"/>
    </row>
    <row r="3458" spans="1:33" ht="11.85" customHeight="1" x14ac:dyDescent="0.2">
      <c r="A3458" s="3" t="s">
        <v>1482</v>
      </c>
      <c r="C3458" s="2">
        <v>0</v>
      </c>
      <c r="D3458" s="2"/>
      <c r="E3458" s="2">
        <v>0</v>
      </c>
      <c r="F3458" s="2"/>
      <c r="G3458" s="2">
        <v>330000</v>
      </c>
      <c r="H3458" s="2"/>
      <c r="I3458" s="2">
        <v>0</v>
      </c>
      <c r="J3458" s="2"/>
      <c r="K3458" s="4">
        <v>330000</v>
      </c>
      <c r="L3458" s="2"/>
      <c r="M3458" s="4">
        <v>330000</v>
      </c>
      <c r="N3458" s="2"/>
      <c r="O3458" s="4">
        <v>0</v>
      </c>
      <c r="P3458" s="2"/>
      <c r="Q3458" s="4">
        <f>M3458+O3458</f>
        <v>330000</v>
      </c>
      <c r="R3458" s="18"/>
      <c r="S3458" s="19"/>
    </row>
    <row r="3459" spans="1:33" ht="11.85" customHeight="1" x14ac:dyDescent="0.2">
      <c r="A3459" s="3" t="s">
        <v>1483</v>
      </c>
      <c r="C3459" s="14">
        <v>440000</v>
      </c>
      <c r="D3459" s="2"/>
      <c r="E3459" s="14">
        <v>320000</v>
      </c>
      <c r="F3459" s="2"/>
      <c r="G3459" s="14">
        <v>189996</v>
      </c>
      <c r="H3459" s="2"/>
      <c r="I3459" s="14">
        <v>200000</v>
      </c>
      <c r="J3459" s="2"/>
      <c r="K3459" s="15">
        <v>200000</v>
      </c>
      <c r="L3459" s="2"/>
      <c r="M3459" s="15">
        <v>170000</v>
      </c>
      <c r="N3459" s="2"/>
      <c r="O3459" s="15">
        <v>0</v>
      </c>
      <c r="P3459" s="2"/>
      <c r="Q3459" s="15">
        <f t="shared" si="101"/>
        <v>170000</v>
      </c>
      <c r="R3459" s="18"/>
      <c r="S3459" s="19"/>
    </row>
    <row r="3460" spans="1:33" ht="11.85" hidden="1" customHeight="1" x14ac:dyDescent="0.2">
      <c r="A3460" s="3" t="s">
        <v>1484</v>
      </c>
      <c r="C3460" s="14">
        <v>0</v>
      </c>
      <c r="D3460" s="2"/>
      <c r="E3460" s="14">
        <v>0</v>
      </c>
      <c r="F3460" s="2"/>
      <c r="G3460" s="14">
        <v>0</v>
      </c>
      <c r="H3460" s="2"/>
      <c r="I3460" s="14">
        <v>0</v>
      </c>
      <c r="J3460" s="2"/>
      <c r="K3460" s="15">
        <v>0</v>
      </c>
      <c r="L3460" s="2"/>
      <c r="M3460" s="15">
        <v>0</v>
      </c>
      <c r="N3460" s="2"/>
      <c r="O3460" s="15">
        <v>0</v>
      </c>
      <c r="P3460" s="2"/>
      <c r="Q3460" s="15">
        <f t="shared" si="101"/>
        <v>0</v>
      </c>
      <c r="R3460" s="2"/>
    </row>
    <row r="3461" spans="1:33" ht="11.85" customHeight="1" x14ac:dyDescent="0.2">
      <c r="A3461" s="3" t="s">
        <v>330</v>
      </c>
      <c r="C3461" s="2">
        <f>SUM(C3452:C3460)</f>
        <v>817493.96</v>
      </c>
      <c r="D3461" s="2"/>
      <c r="E3461" s="2">
        <f>SUM(E3452:E3460)</f>
        <v>686904.56</v>
      </c>
      <c r="F3461" s="2"/>
      <c r="G3461" s="2">
        <f>SUM(G3452:G3460)</f>
        <v>891086.91999999993</v>
      </c>
      <c r="H3461" s="2"/>
      <c r="I3461" s="2">
        <f>SUM(I3452:I3460)</f>
        <v>1008100</v>
      </c>
      <c r="J3461" s="2"/>
      <c r="K3461" s="4">
        <f>SUM(K3452:K3460)</f>
        <v>1008100</v>
      </c>
      <c r="L3461" s="2"/>
      <c r="M3461" s="4">
        <f>SUM(M3452:M3460)</f>
        <v>777200</v>
      </c>
      <c r="N3461" s="2"/>
      <c r="O3461" s="4">
        <f>SUM(O3452:O3460)</f>
        <v>0</v>
      </c>
      <c r="P3461" s="2"/>
      <c r="Q3461" s="4">
        <f>SUM(Q3452:Q3460)</f>
        <v>777200</v>
      </c>
      <c r="R3461" s="2"/>
    </row>
    <row r="3462" spans="1:33" ht="11.85" customHeight="1" x14ac:dyDescent="0.2">
      <c r="D3462" s="2"/>
      <c r="F3462" s="2"/>
      <c r="H3462" s="2"/>
      <c r="J3462" s="2"/>
      <c r="L3462" s="2"/>
      <c r="N3462" s="2"/>
      <c r="P3462" s="2"/>
      <c r="T3462" s="13"/>
    </row>
    <row r="3463" spans="1:33" ht="11.85" customHeight="1" x14ac:dyDescent="0.2">
      <c r="A3463" s="3" t="s">
        <v>1485</v>
      </c>
      <c r="C3463" s="2">
        <f>C3383+C3403+C3429+C3443+C3449+C3461</f>
        <v>2107480.46</v>
      </c>
      <c r="D3463" s="2"/>
      <c r="E3463" s="2">
        <f>E3383+E3403+E3429+E3443+E3449+E3461</f>
        <v>3975706.14</v>
      </c>
      <c r="F3463" s="2"/>
      <c r="G3463" s="2">
        <f>G3383+G3403+G3429+G3443+G3449+G3461</f>
        <v>2481401.36</v>
      </c>
      <c r="H3463" s="2"/>
      <c r="I3463" s="2">
        <f>I3383+I3403+I3429+I3443+I3449+I3461</f>
        <v>3422368</v>
      </c>
      <c r="J3463" s="2"/>
      <c r="K3463" s="4">
        <f>K3383+K3403+K3429+K3443+K3449+K3461</f>
        <v>3748654</v>
      </c>
      <c r="L3463" s="2"/>
      <c r="M3463" s="4">
        <f>M3383+M3403+M3429+M3443+M3449+M3461</f>
        <v>2110076</v>
      </c>
      <c r="N3463" s="2"/>
      <c r="O3463" s="4">
        <f>O3383+O3403+O3429+O3443+O3449+O3461</f>
        <v>1807280</v>
      </c>
      <c r="P3463" s="2"/>
      <c r="Q3463" s="4">
        <f>Q3383+Q3403+Q3429+Q3443+Q3449+Q3461</f>
        <v>3917356</v>
      </c>
      <c r="R3463" s="2"/>
      <c r="T3463" s="13"/>
      <c r="U3463" s="16"/>
      <c r="V3463" s="2"/>
      <c r="AG3463" s="4"/>
    </row>
    <row r="3464" spans="1:33" ht="11.85" customHeight="1" x14ac:dyDescent="0.2"/>
    <row r="3465" spans="1:33" ht="11.85" customHeight="1" x14ac:dyDescent="0.2">
      <c r="R3465" s="2"/>
    </row>
    <row r="3466" spans="1:33" ht="11.85" customHeight="1" x14ac:dyDescent="0.2">
      <c r="R3466" s="2"/>
    </row>
    <row r="3467" spans="1:33" ht="11.85" customHeight="1" x14ac:dyDescent="0.2"/>
    <row r="3468" spans="1:33" ht="11.85" customHeight="1" x14ac:dyDescent="0.2"/>
    <row r="3469" spans="1:33" ht="11.85" customHeight="1" x14ac:dyDescent="0.2"/>
    <row r="3470" spans="1:33" ht="11.85" customHeight="1" x14ac:dyDescent="0.2"/>
    <row r="3471" spans="1:33" ht="11.85" customHeight="1" x14ac:dyDescent="0.2"/>
    <row r="3472" spans="1:33" ht="11.85" customHeight="1" x14ac:dyDescent="0.2"/>
    <row r="3473" ht="11.85" customHeight="1" x14ac:dyDescent="0.2"/>
    <row r="3474" ht="11.85" customHeight="1" x14ac:dyDescent="0.2"/>
    <row r="3475" ht="11.85" customHeight="1" x14ac:dyDescent="0.2"/>
    <row r="3476" ht="11.85" customHeight="1" x14ac:dyDescent="0.2"/>
    <row r="3477" ht="11.85" customHeight="1" x14ac:dyDescent="0.2"/>
    <row r="3478" ht="11.85" customHeight="1" x14ac:dyDescent="0.2"/>
    <row r="3479" ht="11.45" customHeight="1" x14ac:dyDescent="0.2"/>
    <row r="3480" ht="11.85" customHeight="1" x14ac:dyDescent="0.2"/>
    <row r="3481" ht="11.85" customHeight="1" x14ac:dyDescent="0.2"/>
    <row r="3482" ht="11.85" customHeight="1" x14ac:dyDescent="0.2"/>
    <row r="3483" ht="11.85" customHeight="1" x14ac:dyDescent="0.2"/>
    <row r="3484" ht="11.85" customHeight="1" x14ac:dyDescent="0.2"/>
    <row r="3485" ht="11.85" customHeight="1" x14ac:dyDescent="0.2"/>
    <row r="3486" ht="11.85" customHeight="1" x14ac:dyDescent="0.2"/>
    <row r="3487" ht="11.85" customHeight="1" x14ac:dyDescent="0.2"/>
    <row r="3488" ht="11.85" customHeight="1" x14ac:dyDescent="0.2"/>
    <row r="3489" spans="1:17" ht="11.85" customHeight="1" x14ac:dyDescent="0.2"/>
    <row r="3490" spans="1:17" ht="11.85" customHeight="1" x14ac:dyDescent="0.2"/>
    <row r="3491" spans="1:17" ht="11.85" customHeight="1" x14ac:dyDescent="0.2"/>
    <row r="3492" spans="1:17" ht="11.85" customHeight="1" x14ac:dyDescent="0.2"/>
    <row r="3493" spans="1:17" ht="11.85" customHeight="1" x14ac:dyDescent="0.2"/>
    <row r="3494" spans="1:17" ht="11.85" customHeight="1" x14ac:dyDescent="0.2"/>
    <row r="3495" spans="1:17" ht="11.85" customHeight="1" x14ac:dyDescent="0.2"/>
    <row r="3496" spans="1:17" ht="11.85" customHeight="1" x14ac:dyDescent="0.2"/>
    <row r="3497" spans="1:17" ht="11.85" customHeight="1" x14ac:dyDescent="0.2"/>
    <row r="3498" spans="1:17" ht="11.85" customHeight="1" x14ac:dyDescent="0.2">
      <c r="A3498" s="1"/>
      <c r="B3498" s="1"/>
      <c r="E3498" s="2" t="str">
        <f>$E$1</f>
        <v>CITY OF BRADY</v>
      </c>
    </row>
    <row r="3499" spans="1:17" ht="11.85" customHeight="1" x14ac:dyDescent="0.2">
      <c r="E3499" s="2" t="str">
        <f>$E$2</f>
        <v>BUDGET REPORT</v>
      </c>
    </row>
    <row r="3500" spans="1:17" ht="11.85" customHeight="1" x14ac:dyDescent="0.2">
      <c r="E3500" s="2" t="str">
        <f>$E$3</f>
        <v>FISCAL YEAR 2022 - 2023</v>
      </c>
    </row>
    <row r="3501" spans="1:17" ht="11.85" customHeight="1" x14ac:dyDescent="0.2">
      <c r="A3501" s="3" t="s">
        <v>1294</v>
      </c>
    </row>
    <row r="3502" spans="1:17" ht="11.85" customHeight="1" x14ac:dyDescent="0.2">
      <c r="A3502" s="3" t="s">
        <v>1486</v>
      </c>
    </row>
    <row r="3503" spans="1:17" ht="11.85" customHeight="1" x14ac:dyDescent="0.2">
      <c r="I3503" s="49" t="str">
        <f>$I$6</f>
        <v>(----- 2021-2022 ------)</v>
      </c>
      <c r="J3503" s="49"/>
      <c r="K3503" s="49"/>
      <c r="L3503" s="6"/>
      <c r="M3503" s="49" t="str">
        <f>$M$6</f>
        <v>2022-2023</v>
      </c>
      <c r="N3503" s="49"/>
      <c r="O3503" s="49"/>
      <c r="P3503" s="49"/>
      <c r="Q3503" s="49"/>
    </row>
    <row r="3504" spans="1:17" ht="11.85" customHeight="1" x14ac:dyDescent="0.2">
      <c r="C3504" s="7" t="str">
        <f>$C$7</f>
        <v>2018-2019</v>
      </c>
      <c r="D3504" s="6"/>
      <c r="E3504" s="7" t="str">
        <f>$E$7</f>
        <v>2019-2020</v>
      </c>
      <c r="F3504" s="6"/>
      <c r="G3504" s="7" t="str">
        <f>$G$7</f>
        <v>2020-2021</v>
      </c>
      <c r="H3504" s="6"/>
      <c r="I3504" s="7" t="s">
        <v>9</v>
      </c>
      <c r="J3504" s="6"/>
      <c r="K3504" s="8" t="str">
        <f>+$K$7</f>
        <v>PROJECTED</v>
      </c>
      <c r="L3504" s="6"/>
      <c r="M3504" s="8" t="str">
        <f>$M$7</f>
        <v>2022-2023</v>
      </c>
      <c r="N3504" s="6"/>
      <c r="O3504" s="8" t="str">
        <f>$O$7</f>
        <v>2022-2023</v>
      </c>
      <c r="P3504" s="6"/>
      <c r="Q3504" s="8" t="str">
        <f>$Q$7</f>
        <v xml:space="preserve">APPROVED </v>
      </c>
    </row>
    <row r="3505" spans="1:21" ht="11.85" customHeight="1" x14ac:dyDescent="0.2">
      <c r="A3505" s="9" t="s">
        <v>268</v>
      </c>
      <c r="C3505" s="10" t="s">
        <v>12</v>
      </c>
      <c r="D3505" s="6"/>
      <c r="E3505" s="10" t="s">
        <v>12</v>
      </c>
      <c r="F3505" s="6"/>
      <c r="G3505" s="10" t="s">
        <v>12</v>
      </c>
      <c r="H3505" s="6"/>
      <c r="I3505" s="10" t="s">
        <v>13</v>
      </c>
      <c r="J3505" s="6"/>
      <c r="K3505" s="11" t="s">
        <v>13</v>
      </c>
      <c r="L3505" s="6"/>
      <c r="M3505" s="11" t="str">
        <f>$M$8</f>
        <v>BASE</v>
      </c>
      <c r="N3505" s="6"/>
      <c r="O3505" s="11" t="str">
        <f>$O$8</f>
        <v>SUPPLEMENTAL</v>
      </c>
      <c r="P3505" s="6"/>
      <c r="Q3505" s="11" t="str">
        <f>$Q$8</f>
        <v>BUDGET</v>
      </c>
    </row>
    <row r="3506" spans="1:21" ht="11.85" customHeight="1" x14ac:dyDescent="0.2"/>
    <row r="3507" spans="1:21" ht="11.85" customHeight="1" x14ac:dyDescent="0.2">
      <c r="A3507" s="12" t="s">
        <v>281</v>
      </c>
      <c r="D3507" s="2"/>
      <c r="F3507" s="2"/>
      <c r="H3507" s="2"/>
      <c r="J3507" s="2"/>
      <c r="L3507" s="2"/>
      <c r="N3507" s="2"/>
      <c r="P3507" s="2"/>
    </row>
    <row r="3508" spans="1:21" ht="11.85" customHeight="1" x14ac:dyDescent="0.2">
      <c r="A3508" s="3" t="s">
        <v>1487</v>
      </c>
      <c r="C3508" s="2">
        <v>0</v>
      </c>
      <c r="D3508" s="2"/>
      <c r="E3508" s="2">
        <v>0</v>
      </c>
      <c r="F3508" s="2"/>
      <c r="G3508" s="2">
        <v>0</v>
      </c>
      <c r="H3508" s="2"/>
      <c r="I3508" s="2">
        <v>0</v>
      </c>
      <c r="J3508" s="2"/>
      <c r="K3508" s="4">
        <v>0</v>
      </c>
      <c r="L3508" s="2"/>
      <c r="M3508" s="4">
        <v>0</v>
      </c>
      <c r="N3508" s="2"/>
      <c r="O3508" s="4">
        <v>0</v>
      </c>
      <c r="P3508" s="2"/>
      <c r="Q3508" s="4">
        <f t="shared" ref="Q3508:Q3513" si="102">M3508+O3508</f>
        <v>0</v>
      </c>
      <c r="T3508" s="13"/>
      <c r="U3508" s="2"/>
    </row>
    <row r="3509" spans="1:21" ht="11.85" customHeight="1" x14ac:dyDescent="0.2">
      <c r="A3509" s="3" t="s">
        <v>1488</v>
      </c>
      <c r="C3509" s="2">
        <v>0</v>
      </c>
      <c r="D3509" s="2"/>
      <c r="E3509" s="2">
        <v>0</v>
      </c>
      <c r="F3509" s="2"/>
      <c r="G3509" s="2">
        <v>0</v>
      </c>
      <c r="H3509" s="2"/>
      <c r="I3509" s="2">
        <v>0</v>
      </c>
      <c r="J3509" s="2"/>
      <c r="K3509" s="4">
        <v>0</v>
      </c>
      <c r="L3509" s="2"/>
      <c r="M3509" s="4">
        <v>0</v>
      </c>
      <c r="N3509" s="2"/>
      <c r="O3509" s="4">
        <v>0</v>
      </c>
      <c r="P3509" s="2"/>
      <c r="Q3509" s="4">
        <f t="shared" si="102"/>
        <v>0</v>
      </c>
      <c r="T3509" s="13"/>
      <c r="U3509" s="2"/>
    </row>
    <row r="3510" spans="1:21" ht="11.85" customHeight="1" x14ac:dyDescent="0.2">
      <c r="A3510" s="3" t="s">
        <v>1489</v>
      </c>
      <c r="C3510" s="2">
        <v>49740</v>
      </c>
      <c r="D3510" s="2"/>
      <c r="E3510" s="2">
        <v>46055</v>
      </c>
      <c r="F3510" s="2"/>
      <c r="G3510" s="2">
        <v>290</v>
      </c>
      <c r="H3510" s="2"/>
      <c r="I3510" s="2">
        <v>0</v>
      </c>
      <c r="J3510" s="2"/>
      <c r="K3510" s="4">
        <v>0</v>
      </c>
      <c r="L3510" s="2"/>
      <c r="M3510" s="4">
        <v>0</v>
      </c>
      <c r="N3510" s="2"/>
      <c r="O3510" s="4">
        <v>0</v>
      </c>
      <c r="P3510" s="2"/>
      <c r="Q3510" s="4">
        <f t="shared" si="102"/>
        <v>0</v>
      </c>
      <c r="T3510" s="13"/>
    </row>
    <row r="3511" spans="1:21" ht="11.85" customHeight="1" x14ac:dyDescent="0.2">
      <c r="A3511" s="3" t="s">
        <v>1490</v>
      </c>
      <c r="C3511" s="2">
        <v>0</v>
      </c>
      <c r="D3511" s="2"/>
      <c r="E3511" s="2">
        <v>0</v>
      </c>
      <c r="F3511" s="2"/>
      <c r="G3511" s="2">
        <v>0</v>
      </c>
      <c r="H3511" s="2"/>
      <c r="I3511" s="2">
        <v>0</v>
      </c>
      <c r="J3511" s="2"/>
      <c r="K3511" s="4">
        <v>0</v>
      </c>
      <c r="L3511" s="2"/>
      <c r="M3511" s="4">
        <v>0</v>
      </c>
      <c r="N3511" s="2"/>
      <c r="O3511" s="4">
        <v>0</v>
      </c>
      <c r="P3511" s="2"/>
      <c r="Q3511" s="4">
        <f t="shared" si="102"/>
        <v>0</v>
      </c>
      <c r="T3511" s="13"/>
      <c r="U3511" s="2"/>
    </row>
    <row r="3512" spans="1:21" ht="11.85" customHeight="1" x14ac:dyDescent="0.2">
      <c r="A3512" s="3" t="s">
        <v>1491</v>
      </c>
      <c r="C3512" s="2">
        <v>0</v>
      </c>
      <c r="D3512" s="2"/>
      <c r="E3512" s="2">
        <v>0</v>
      </c>
      <c r="F3512" s="2"/>
      <c r="G3512" s="2">
        <v>0</v>
      </c>
      <c r="H3512" s="2"/>
      <c r="I3512" s="2">
        <v>0</v>
      </c>
      <c r="J3512" s="2"/>
      <c r="K3512" s="4">
        <v>0</v>
      </c>
      <c r="L3512" s="2"/>
      <c r="M3512" s="4">
        <v>0</v>
      </c>
      <c r="N3512" s="2"/>
      <c r="O3512" s="4">
        <v>0</v>
      </c>
      <c r="P3512" s="2"/>
      <c r="Q3512" s="4">
        <f t="shared" si="102"/>
        <v>0</v>
      </c>
      <c r="T3512" s="13"/>
      <c r="U3512" s="2"/>
    </row>
    <row r="3513" spans="1:21" ht="11.85" customHeight="1" x14ac:dyDescent="0.2">
      <c r="A3513" s="3" t="s">
        <v>1492</v>
      </c>
      <c r="C3513" s="14">
        <v>0</v>
      </c>
      <c r="D3513" s="2"/>
      <c r="E3513" s="14">
        <v>0</v>
      </c>
      <c r="F3513" s="2"/>
      <c r="G3513" s="14">
        <v>0</v>
      </c>
      <c r="H3513" s="2"/>
      <c r="I3513" s="14">
        <v>0</v>
      </c>
      <c r="J3513" s="2"/>
      <c r="K3513" s="15">
        <v>0</v>
      </c>
      <c r="L3513" s="2"/>
      <c r="M3513" s="15">
        <v>0</v>
      </c>
      <c r="N3513" s="2"/>
      <c r="O3513" s="15">
        <v>0</v>
      </c>
      <c r="P3513" s="2"/>
      <c r="Q3513" s="15">
        <f t="shared" si="102"/>
        <v>0</v>
      </c>
      <c r="T3513" s="13"/>
      <c r="U3513" s="2"/>
    </row>
    <row r="3514" spans="1:21" ht="11.85" hidden="1" customHeight="1" x14ac:dyDescent="0.2">
      <c r="D3514" s="2"/>
      <c r="F3514" s="2"/>
      <c r="H3514" s="2"/>
      <c r="J3514" s="2"/>
      <c r="L3514" s="2"/>
      <c r="N3514" s="2"/>
      <c r="P3514" s="2"/>
      <c r="T3514" s="13"/>
      <c r="U3514" s="2"/>
    </row>
    <row r="3515" spans="1:21" ht="11.85" hidden="1" customHeight="1" x14ac:dyDescent="0.2">
      <c r="D3515" s="2"/>
      <c r="F3515" s="2"/>
      <c r="H3515" s="2"/>
      <c r="J3515" s="2"/>
      <c r="L3515" s="2"/>
      <c r="N3515" s="2"/>
      <c r="P3515" s="2"/>
      <c r="T3515" s="13"/>
      <c r="U3515" s="2"/>
    </row>
    <row r="3516" spans="1:21" ht="11.85" hidden="1" customHeight="1" x14ac:dyDescent="0.2">
      <c r="D3516" s="2"/>
      <c r="F3516" s="2"/>
      <c r="H3516" s="2"/>
      <c r="J3516" s="2"/>
      <c r="L3516" s="2"/>
      <c r="N3516" s="2"/>
      <c r="P3516" s="2"/>
      <c r="T3516" s="13"/>
      <c r="U3516" s="2"/>
    </row>
    <row r="3517" spans="1:21" ht="11.85" hidden="1" customHeight="1" x14ac:dyDescent="0.2">
      <c r="C3517" s="14">
        <v>0</v>
      </c>
      <c r="D3517" s="2"/>
      <c r="E3517" s="14">
        <v>0</v>
      </c>
      <c r="F3517" s="2"/>
      <c r="G3517" s="14">
        <v>0</v>
      </c>
      <c r="H3517" s="2"/>
      <c r="I3517" s="14">
        <v>0</v>
      </c>
      <c r="J3517" s="2"/>
      <c r="K3517" s="15">
        <v>0</v>
      </c>
      <c r="L3517" s="2"/>
      <c r="M3517" s="15">
        <v>0</v>
      </c>
      <c r="N3517" s="2"/>
      <c r="O3517" s="15">
        <v>0</v>
      </c>
      <c r="P3517" s="2"/>
      <c r="Q3517" s="15">
        <f>M3517+O3517</f>
        <v>0</v>
      </c>
      <c r="T3517" s="13"/>
    </row>
    <row r="3518" spans="1:21" ht="11.85" customHeight="1" x14ac:dyDescent="0.2">
      <c r="A3518" s="3" t="s">
        <v>299</v>
      </c>
      <c r="C3518" s="2">
        <f>SUM(C3508:C3517)</f>
        <v>49740</v>
      </c>
      <c r="D3518" s="2"/>
      <c r="E3518" s="2">
        <f>SUM(E3508:E3517)</f>
        <v>46055</v>
      </c>
      <c r="F3518" s="2"/>
      <c r="G3518" s="2">
        <f>SUM(G3508:G3517)</f>
        <v>290</v>
      </c>
      <c r="H3518" s="2"/>
      <c r="I3518" s="2">
        <f>SUM(I3508:I3517)</f>
        <v>0</v>
      </c>
      <c r="J3518" s="2"/>
      <c r="K3518" s="4">
        <f>SUM(K3508:K3517)</f>
        <v>0</v>
      </c>
      <c r="L3518" s="2"/>
      <c r="M3518" s="4">
        <f>SUM(M3508:M3517)</f>
        <v>0</v>
      </c>
      <c r="N3518" s="2"/>
      <c r="O3518" s="4">
        <f>SUM(O3508:O3517)</f>
        <v>0</v>
      </c>
      <c r="P3518" s="2"/>
      <c r="Q3518" s="4">
        <f>SUM(Q3508:Q3517)</f>
        <v>0</v>
      </c>
    </row>
    <row r="3519" spans="1:21" ht="11.85" customHeight="1" x14ac:dyDescent="0.2">
      <c r="D3519" s="2"/>
      <c r="F3519" s="2"/>
      <c r="H3519" s="2"/>
      <c r="J3519" s="2"/>
      <c r="L3519" s="2"/>
      <c r="N3519" s="2"/>
      <c r="P3519" s="2"/>
    </row>
    <row r="3520" spans="1:21" ht="11.85" customHeight="1" x14ac:dyDescent="0.2">
      <c r="A3520" s="12" t="s">
        <v>326</v>
      </c>
      <c r="D3520" s="2"/>
      <c r="F3520" s="2"/>
      <c r="H3520" s="2"/>
      <c r="J3520" s="2"/>
      <c r="L3520" s="2"/>
      <c r="N3520" s="2"/>
      <c r="P3520" s="2"/>
    </row>
    <row r="3521" spans="1:22" ht="11.85" customHeight="1" x14ac:dyDescent="0.2">
      <c r="A3521" s="3" t="s">
        <v>1493</v>
      </c>
      <c r="C3521" s="14">
        <v>0</v>
      </c>
      <c r="D3521" s="2"/>
      <c r="E3521" s="14">
        <v>0</v>
      </c>
      <c r="F3521" s="2"/>
      <c r="G3521" s="14">
        <v>0</v>
      </c>
      <c r="H3521" s="2"/>
      <c r="I3521" s="14">
        <v>0</v>
      </c>
      <c r="J3521" s="2"/>
      <c r="K3521" s="15">
        <v>0</v>
      </c>
      <c r="L3521" s="2"/>
      <c r="M3521" s="15">
        <v>0</v>
      </c>
      <c r="N3521" s="2"/>
      <c r="O3521" s="15">
        <v>0</v>
      </c>
      <c r="P3521" s="2"/>
      <c r="Q3521" s="15">
        <f>M3521+O3521</f>
        <v>0</v>
      </c>
    </row>
    <row r="3522" spans="1:22" ht="11.85" customHeight="1" x14ac:dyDescent="0.2">
      <c r="A3522" s="3" t="s">
        <v>330</v>
      </c>
      <c r="C3522" s="2">
        <f>SUM(C3521:C3521)</f>
        <v>0</v>
      </c>
      <c r="D3522" s="2"/>
      <c r="E3522" s="2">
        <f>SUM(E3521:E3521)</f>
        <v>0</v>
      </c>
      <c r="F3522" s="2"/>
      <c r="G3522" s="2">
        <f>SUM(G3521:G3521)</f>
        <v>0</v>
      </c>
      <c r="H3522" s="2"/>
      <c r="I3522" s="2">
        <f>SUM(I3521:I3521)</f>
        <v>0</v>
      </c>
      <c r="J3522" s="2"/>
      <c r="K3522" s="4">
        <f>SUM(K3521:K3521)</f>
        <v>0</v>
      </c>
      <c r="L3522" s="2"/>
      <c r="M3522" s="4">
        <f>SUM(M3521:M3521)</f>
        <v>0</v>
      </c>
      <c r="N3522" s="2"/>
      <c r="O3522" s="4">
        <f>SUM(O3521:O3521)</f>
        <v>0</v>
      </c>
      <c r="P3522" s="2"/>
      <c r="Q3522" s="4">
        <f>SUM(Q3521:Q3521)</f>
        <v>0</v>
      </c>
      <c r="V3522" s="35"/>
    </row>
    <row r="3523" spans="1:22" ht="11.85" customHeight="1" x14ac:dyDescent="0.2">
      <c r="D3523" s="2"/>
      <c r="F3523" s="2"/>
      <c r="H3523" s="2"/>
      <c r="J3523" s="2"/>
      <c r="L3523" s="2"/>
      <c r="N3523" s="2"/>
      <c r="P3523" s="2"/>
      <c r="T3523" s="13"/>
    </row>
    <row r="3524" spans="1:22" ht="11.85" customHeight="1" x14ac:dyDescent="0.2">
      <c r="A3524" s="3" t="s">
        <v>1494</v>
      </c>
      <c r="C3524" s="2">
        <f>+C3518+C3522</f>
        <v>49740</v>
      </c>
      <c r="D3524" s="2"/>
      <c r="E3524" s="2">
        <f>+E3518+E3522</f>
        <v>46055</v>
      </c>
      <c r="F3524" s="2"/>
      <c r="G3524" s="2">
        <f>+G3518+G3522</f>
        <v>290</v>
      </c>
      <c r="H3524" s="2"/>
      <c r="I3524" s="2">
        <f>+I3518+I3522</f>
        <v>0</v>
      </c>
      <c r="J3524" s="4"/>
      <c r="K3524" s="4">
        <f>+K3518+K3522</f>
        <v>0</v>
      </c>
      <c r="L3524" s="4"/>
      <c r="M3524" s="4">
        <f>+M3518+M3522</f>
        <v>0</v>
      </c>
      <c r="N3524" s="4"/>
      <c r="O3524" s="4">
        <f>+O3518+O3522</f>
        <v>0</v>
      </c>
      <c r="P3524" s="4"/>
      <c r="Q3524" s="4">
        <f>+Q3518+Q3522</f>
        <v>0</v>
      </c>
      <c r="R3524" s="2"/>
      <c r="U3524" s="16"/>
    </row>
    <row r="3525" spans="1:22" ht="11.85" customHeight="1" x14ac:dyDescent="0.2">
      <c r="D3525" s="2"/>
      <c r="F3525" s="2"/>
      <c r="H3525" s="2"/>
      <c r="J3525" s="2"/>
      <c r="L3525" s="2"/>
      <c r="N3525" s="2"/>
      <c r="P3525" s="2"/>
      <c r="T3525" s="13"/>
    </row>
    <row r="3526" spans="1:22" ht="11.85" customHeight="1" x14ac:dyDescent="0.2">
      <c r="D3526" s="2"/>
      <c r="F3526" s="2"/>
      <c r="H3526" s="2"/>
      <c r="J3526" s="2"/>
      <c r="L3526" s="2"/>
      <c r="N3526" s="2"/>
      <c r="P3526" s="2"/>
      <c r="T3526" s="13"/>
    </row>
    <row r="3527" spans="1:22" ht="11.85" customHeight="1" x14ac:dyDescent="0.2">
      <c r="D3527" s="2"/>
      <c r="F3527" s="2"/>
      <c r="H3527" s="2"/>
      <c r="J3527" s="2"/>
      <c r="L3527" s="2"/>
      <c r="N3527" s="2"/>
      <c r="P3527" s="2"/>
      <c r="T3527" s="13"/>
    </row>
    <row r="3528" spans="1:22" ht="11.85" customHeight="1" x14ac:dyDescent="0.2">
      <c r="D3528" s="2"/>
      <c r="F3528" s="2"/>
      <c r="H3528" s="2"/>
      <c r="J3528" s="2"/>
      <c r="L3528" s="2"/>
      <c r="N3528" s="2"/>
      <c r="P3528" s="2"/>
      <c r="T3528" s="13"/>
    </row>
    <row r="3529" spans="1:22" ht="11.85" customHeight="1" x14ac:dyDescent="0.2">
      <c r="D3529" s="2"/>
      <c r="F3529" s="2"/>
      <c r="H3529" s="2"/>
      <c r="J3529" s="2"/>
      <c r="L3529" s="2"/>
      <c r="N3529" s="2"/>
      <c r="P3529" s="2"/>
      <c r="T3529" s="13"/>
    </row>
    <row r="3530" spans="1:22" ht="11.85" customHeight="1" x14ac:dyDescent="0.2">
      <c r="D3530" s="2"/>
      <c r="F3530" s="2"/>
      <c r="H3530" s="2"/>
      <c r="J3530" s="2"/>
      <c r="L3530" s="2"/>
      <c r="N3530" s="2"/>
      <c r="P3530" s="2"/>
      <c r="T3530" s="13"/>
    </row>
    <row r="3531" spans="1:22" ht="11.85" customHeight="1" x14ac:dyDescent="0.2">
      <c r="D3531" s="2"/>
      <c r="F3531" s="2"/>
      <c r="H3531" s="2"/>
      <c r="J3531" s="2"/>
      <c r="L3531" s="2"/>
      <c r="N3531" s="2"/>
      <c r="P3531" s="2"/>
      <c r="T3531" s="13"/>
    </row>
    <row r="3532" spans="1:22" ht="11.85" customHeight="1" x14ac:dyDescent="0.2">
      <c r="A3532" s="1"/>
      <c r="B3532" s="1"/>
      <c r="E3532" s="2" t="str">
        <f>$E$1</f>
        <v>CITY OF BRADY</v>
      </c>
    </row>
    <row r="3533" spans="1:22" ht="11.85" customHeight="1" x14ac:dyDescent="0.2">
      <c r="E3533" s="2" t="str">
        <f>$E$2</f>
        <v>BUDGET REPORT</v>
      </c>
    </row>
    <row r="3534" spans="1:22" ht="11.85" customHeight="1" x14ac:dyDescent="0.2">
      <c r="E3534" s="2" t="str">
        <f>$E$3</f>
        <v>FISCAL YEAR 2022 - 2023</v>
      </c>
    </row>
    <row r="3535" spans="1:22" ht="11.85" customHeight="1" x14ac:dyDescent="0.2">
      <c r="A3535" s="3" t="s">
        <v>1294</v>
      </c>
      <c r="S3535" s="21"/>
    </row>
    <row r="3536" spans="1:22" ht="11.85" customHeight="1" x14ac:dyDescent="0.2">
      <c r="A3536" s="3" t="s">
        <v>1495</v>
      </c>
    </row>
    <row r="3537" spans="1:21" ht="11.85" customHeight="1" x14ac:dyDescent="0.2">
      <c r="I3537" s="49" t="str">
        <f>$I$6</f>
        <v>(----- 2021-2022 ------)</v>
      </c>
      <c r="J3537" s="49"/>
      <c r="K3537" s="49"/>
      <c r="L3537" s="6"/>
      <c r="M3537" s="49" t="str">
        <f>$M$6</f>
        <v>2022-2023</v>
      </c>
      <c r="N3537" s="49"/>
      <c r="O3537" s="49"/>
      <c r="P3537" s="49"/>
      <c r="Q3537" s="49"/>
    </row>
    <row r="3538" spans="1:21" ht="11.85" customHeight="1" x14ac:dyDescent="0.2">
      <c r="C3538" s="7" t="str">
        <f>$C$7</f>
        <v>2018-2019</v>
      </c>
      <c r="D3538" s="6"/>
      <c r="E3538" s="7" t="str">
        <f>$E$7</f>
        <v>2019-2020</v>
      </c>
      <c r="F3538" s="6"/>
      <c r="G3538" s="7" t="str">
        <f>$G$7</f>
        <v>2020-2021</v>
      </c>
      <c r="H3538" s="6"/>
      <c r="I3538" s="7" t="s">
        <v>9</v>
      </c>
      <c r="J3538" s="6"/>
      <c r="K3538" s="8" t="str">
        <f>+$K$7</f>
        <v>PROJECTED</v>
      </c>
      <c r="L3538" s="6"/>
      <c r="M3538" s="8" t="str">
        <f>$M$7</f>
        <v>2022-2023</v>
      </c>
      <c r="N3538" s="6"/>
      <c r="O3538" s="8" t="str">
        <f>$O$7</f>
        <v>2022-2023</v>
      </c>
      <c r="P3538" s="6"/>
      <c r="Q3538" s="8" t="str">
        <f>$Q$7</f>
        <v xml:space="preserve">APPROVED </v>
      </c>
    </row>
    <row r="3539" spans="1:21" ht="11.85" customHeight="1" x14ac:dyDescent="0.2">
      <c r="A3539" s="9" t="s">
        <v>268</v>
      </c>
      <c r="C3539" s="10" t="s">
        <v>12</v>
      </c>
      <c r="D3539" s="6"/>
      <c r="E3539" s="10" t="s">
        <v>12</v>
      </c>
      <c r="F3539" s="6"/>
      <c r="G3539" s="10" t="s">
        <v>12</v>
      </c>
      <c r="H3539" s="6"/>
      <c r="I3539" s="10" t="s">
        <v>13</v>
      </c>
      <c r="J3539" s="6"/>
      <c r="K3539" s="11" t="s">
        <v>13</v>
      </c>
      <c r="L3539" s="6"/>
      <c r="M3539" s="11" t="str">
        <f>$M$8</f>
        <v>BASE</v>
      </c>
      <c r="N3539" s="6"/>
      <c r="O3539" s="11" t="str">
        <f>$O$8</f>
        <v>SUPPLEMENTAL</v>
      </c>
      <c r="P3539" s="6"/>
      <c r="Q3539" s="11" t="str">
        <f>$Q$8</f>
        <v>BUDGET</v>
      </c>
    </row>
    <row r="3540" spans="1:21" ht="11.85" customHeight="1" x14ac:dyDescent="0.2"/>
    <row r="3541" spans="1:21" ht="11.85" customHeight="1" x14ac:dyDescent="0.2">
      <c r="A3541" s="12" t="s">
        <v>269</v>
      </c>
    </row>
    <row r="3542" spans="1:21" ht="11.85" customHeight="1" x14ac:dyDescent="0.2">
      <c r="A3542" s="3" t="s">
        <v>1496</v>
      </c>
      <c r="C3542" s="2">
        <v>0</v>
      </c>
      <c r="D3542" s="2"/>
      <c r="E3542" s="2">
        <v>0</v>
      </c>
      <c r="F3542" s="2"/>
      <c r="G3542" s="2">
        <v>0</v>
      </c>
      <c r="H3542" s="2"/>
      <c r="I3542" s="2">
        <v>0</v>
      </c>
      <c r="J3542" s="2"/>
      <c r="K3542" s="2">
        <v>0</v>
      </c>
      <c r="L3542" s="2"/>
      <c r="M3542" s="4">
        <v>117848</v>
      </c>
      <c r="N3542" s="2"/>
      <c r="O3542" s="4">
        <v>0</v>
      </c>
      <c r="P3542" s="2"/>
      <c r="Q3542" s="4">
        <f t="shared" ref="Q3542:Q3551" si="103">M3542+O3542</f>
        <v>117848</v>
      </c>
      <c r="T3542" s="13"/>
    </row>
    <row r="3543" spans="1:21" ht="11.85" customHeight="1" x14ac:dyDescent="0.2">
      <c r="A3543" s="3" t="s">
        <v>1497</v>
      </c>
      <c r="C3543" s="2">
        <v>0</v>
      </c>
      <c r="D3543" s="2"/>
      <c r="E3543" s="2">
        <v>0</v>
      </c>
      <c r="F3543" s="2"/>
      <c r="G3543" s="2">
        <v>0</v>
      </c>
      <c r="H3543" s="2"/>
      <c r="I3543" s="2">
        <v>0</v>
      </c>
      <c r="J3543" s="2"/>
      <c r="K3543" s="2">
        <v>0</v>
      </c>
      <c r="L3543" s="2"/>
      <c r="M3543" s="4">
        <v>8000</v>
      </c>
      <c r="N3543" s="2"/>
      <c r="O3543" s="4">
        <v>0</v>
      </c>
      <c r="P3543" s="2"/>
      <c r="Q3543" s="4">
        <f t="shared" si="103"/>
        <v>8000</v>
      </c>
      <c r="T3543" s="13"/>
    </row>
    <row r="3544" spans="1:21" ht="11.85" customHeight="1" x14ac:dyDescent="0.2">
      <c r="A3544" s="3" t="s">
        <v>1498</v>
      </c>
      <c r="C3544" s="2">
        <v>0</v>
      </c>
      <c r="D3544" s="2"/>
      <c r="E3544" s="2">
        <v>0</v>
      </c>
      <c r="F3544" s="2"/>
      <c r="G3544" s="2">
        <v>0</v>
      </c>
      <c r="H3544" s="2"/>
      <c r="I3544" s="2">
        <v>0</v>
      </c>
      <c r="J3544" s="2"/>
      <c r="K3544" s="2">
        <v>0</v>
      </c>
      <c r="L3544" s="2"/>
      <c r="M3544" s="4">
        <v>3900</v>
      </c>
      <c r="N3544" s="2"/>
      <c r="O3544" s="4">
        <v>0</v>
      </c>
      <c r="P3544" s="2"/>
      <c r="Q3544" s="4">
        <f t="shared" si="103"/>
        <v>3900</v>
      </c>
      <c r="T3544" s="13"/>
    </row>
    <row r="3545" spans="1:21" ht="11.85" customHeight="1" x14ac:dyDescent="0.2">
      <c r="A3545" s="3" t="s">
        <v>1499</v>
      </c>
      <c r="C3545" s="2">
        <v>0</v>
      </c>
      <c r="D3545" s="2"/>
      <c r="E3545" s="2">
        <v>0</v>
      </c>
      <c r="F3545" s="2"/>
      <c r="G3545" s="2">
        <v>0</v>
      </c>
      <c r="H3545" s="2"/>
      <c r="I3545" s="2">
        <v>0</v>
      </c>
      <c r="J3545" s="2"/>
      <c r="K3545" s="2">
        <v>0</v>
      </c>
      <c r="L3545" s="2"/>
      <c r="M3545" s="4">
        <v>3640</v>
      </c>
      <c r="N3545" s="2"/>
      <c r="O3545" s="4">
        <v>7280</v>
      </c>
      <c r="P3545" s="2"/>
      <c r="Q3545" s="4">
        <f t="shared" si="103"/>
        <v>10920</v>
      </c>
      <c r="T3545" s="13"/>
    </row>
    <row r="3546" spans="1:21" ht="11.85" customHeight="1" x14ac:dyDescent="0.2">
      <c r="A3546" s="3" t="s">
        <v>1500</v>
      </c>
      <c r="C3546" s="2">
        <v>0</v>
      </c>
      <c r="D3546" s="2"/>
      <c r="E3546" s="2">
        <v>0</v>
      </c>
      <c r="F3546" s="2"/>
      <c r="G3546" s="2">
        <v>0</v>
      </c>
      <c r="H3546" s="2"/>
      <c r="I3546" s="2">
        <v>0</v>
      </c>
      <c r="J3546" s="2"/>
      <c r="K3546" s="2">
        <v>0</v>
      </c>
      <c r="L3546" s="2"/>
      <c r="M3546" s="4">
        <v>600</v>
      </c>
      <c r="N3546" s="2"/>
      <c r="O3546" s="4">
        <v>0</v>
      </c>
      <c r="P3546" s="2"/>
      <c r="Q3546" s="4">
        <f t="shared" si="103"/>
        <v>600</v>
      </c>
      <c r="T3546" s="13"/>
    </row>
    <row r="3547" spans="1:21" ht="11.85" customHeight="1" x14ac:dyDescent="0.2">
      <c r="A3547" s="3" t="s">
        <v>1501</v>
      </c>
      <c r="C3547" s="2">
        <v>0</v>
      </c>
      <c r="D3547" s="2"/>
      <c r="E3547" s="2">
        <v>0</v>
      </c>
      <c r="F3547" s="2"/>
      <c r="G3547" s="2">
        <v>0</v>
      </c>
      <c r="H3547" s="2"/>
      <c r="I3547" s="2">
        <v>0</v>
      </c>
      <c r="J3547" s="2"/>
      <c r="K3547" s="2">
        <v>0</v>
      </c>
      <c r="L3547" s="2"/>
      <c r="M3547" s="4">
        <v>25920</v>
      </c>
      <c r="N3547" s="2"/>
      <c r="O3547" s="4">
        <v>0</v>
      </c>
      <c r="P3547" s="2"/>
      <c r="Q3547" s="4">
        <f t="shared" si="103"/>
        <v>25920</v>
      </c>
      <c r="T3547" s="13"/>
    </row>
    <row r="3548" spans="1:21" ht="11.85" customHeight="1" x14ac:dyDescent="0.2">
      <c r="A3548" s="3" t="s">
        <v>1502</v>
      </c>
      <c r="C3548" s="2">
        <v>0</v>
      </c>
      <c r="D3548" s="2"/>
      <c r="E3548" s="2">
        <v>0</v>
      </c>
      <c r="F3548" s="2"/>
      <c r="G3548" s="2">
        <v>0</v>
      </c>
      <c r="H3548" s="2"/>
      <c r="I3548" s="2">
        <v>0</v>
      </c>
      <c r="J3548" s="2"/>
      <c r="K3548" s="2">
        <v>0</v>
      </c>
      <c r="L3548" s="2"/>
      <c r="M3548" s="4">
        <v>12191</v>
      </c>
      <c r="N3548" s="2"/>
      <c r="O3548" s="4">
        <v>0</v>
      </c>
      <c r="P3548" s="2"/>
      <c r="Q3548" s="4">
        <f t="shared" si="103"/>
        <v>12191</v>
      </c>
      <c r="T3548" s="13"/>
    </row>
    <row r="3549" spans="1:21" ht="11.85" customHeight="1" x14ac:dyDescent="0.2">
      <c r="A3549" s="3" t="s">
        <v>1503</v>
      </c>
      <c r="C3549" s="2">
        <v>0</v>
      </c>
      <c r="D3549" s="2"/>
      <c r="E3549" s="2">
        <v>0</v>
      </c>
      <c r="F3549" s="2"/>
      <c r="G3549" s="2">
        <v>0</v>
      </c>
      <c r="H3549" s="2"/>
      <c r="I3549" s="2">
        <v>0</v>
      </c>
      <c r="J3549" s="2"/>
      <c r="K3549" s="2">
        <v>0</v>
      </c>
      <c r="L3549" s="2"/>
      <c r="M3549" s="4">
        <v>2870</v>
      </c>
      <c r="N3549" s="2"/>
      <c r="O3549" s="4">
        <v>0</v>
      </c>
      <c r="P3549" s="2"/>
      <c r="Q3549" s="4">
        <f t="shared" si="103"/>
        <v>2870</v>
      </c>
      <c r="T3549" s="13"/>
    </row>
    <row r="3550" spans="1:21" ht="11.85" customHeight="1" x14ac:dyDescent="0.2">
      <c r="A3550" s="3" t="s">
        <v>1504</v>
      </c>
      <c r="C3550" s="2">
        <v>0</v>
      </c>
      <c r="D3550" s="2"/>
      <c r="E3550" s="2">
        <v>0</v>
      </c>
      <c r="F3550" s="2"/>
      <c r="G3550" s="2">
        <v>0</v>
      </c>
      <c r="H3550" s="2"/>
      <c r="I3550" s="2">
        <v>0</v>
      </c>
      <c r="J3550" s="2"/>
      <c r="K3550" s="2">
        <v>0</v>
      </c>
      <c r="L3550" s="2"/>
      <c r="M3550" s="4">
        <v>234</v>
      </c>
      <c r="N3550" s="2"/>
      <c r="O3550" s="4">
        <v>0</v>
      </c>
      <c r="P3550" s="2"/>
      <c r="Q3550" s="4">
        <f t="shared" si="103"/>
        <v>234</v>
      </c>
      <c r="T3550" s="13"/>
    </row>
    <row r="3551" spans="1:21" ht="11.85" customHeight="1" x14ac:dyDescent="0.2">
      <c r="A3551" s="3" t="s">
        <v>1505</v>
      </c>
      <c r="C3551" s="14">
        <v>0</v>
      </c>
      <c r="D3551" s="2"/>
      <c r="E3551" s="14">
        <v>0</v>
      </c>
      <c r="F3551" s="2"/>
      <c r="G3551" s="14">
        <v>0</v>
      </c>
      <c r="H3551" s="2"/>
      <c r="I3551" s="14">
        <v>0</v>
      </c>
      <c r="J3551" s="2"/>
      <c r="K3551" s="14">
        <v>0</v>
      </c>
      <c r="L3551" s="2"/>
      <c r="M3551" s="15">
        <v>9793</v>
      </c>
      <c r="N3551" s="2"/>
      <c r="O3551" s="15">
        <v>0</v>
      </c>
      <c r="P3551" s="2"/>
      <c r="Q3551" s="15">
        <f t="shared" si="103"/>
        <v>9793</v>
      </c>
      <c r="T3551" s="13"/>
    </row>
    <row r="3552" spans="1:21" ht="11.85" customHeight="1" x14ac:dyDescent="0.2">
      <c r="A3552" s="3" t="s">
        <v>280</v>
      </c>
      <c r="C3552" s="2">
        <f>SUM(C3542:C3551)</f>
        <v>0</v>
      </c>
      <c r="D3552" s="2"/>
      <c r="E3552" s="2">
        <f>SUM(E3542:E3551)</f>
        <v>0</v>
      </c>
      <c r="F3552" s="2"/>
      <c r="G3552" s="2">
        <f>SUM(G3542:G3551)</f>
        <v>0</v>
      </c>
      <c r="H3552" s="2"/>
      <c r="I3552" s="2">
        <f>SUM(I3542:I3551)</f>
        <v>0</v>
      </c>
      <c r="J3552" s="2"/>
      <c r="K3552" s="4">
        <f>SUM(K3542:K3551)</f>
        <v>0</v>
      </c>
      <c r="L3552" s="2"/>
      <c r="M3552" s="4">
        <f>SUM(M3542:M3551)</f>
        <v>184996</v>
      </c>
      <c r="N3552" s="2"/>
      <c r="O3552" s="4">
        <f>SUM(O3542:O3551)</f>
        <v>7280</v>
      </c>
      <c r="P3552" s="2"/>
      <c r="Q3552" s="4">
        <f>SUM(Q3542:Q3551)</f>
        <v>192276</v>
      </c>
      <c r="R3552" s="2"/>
      <c r="U3552" s="2"/>
    </row>
    <row r="3553" spans="1:20" ht="11.85" customHeight="1" x14ac:dyDescent="0.2">
      <c r="D3553" s="2"/>
      <c r="F3553" s="2"/>
      <c r="H3553" s="2"/>
      <c r="J3553" s="2"/>
      <c r="L3553" s="2"/>
      <c r="N3553" s="2"/>
      <c r="P3553" s="2"/>
    </row>
    <row r="3554" spans="1:20" ht="11.85" customHeight="1" x14ac:dyDescent="0.2">
      <c r="A3554" s="12" t="s">
        <v>281</v>
      </c>
      <c r="D3554" s="2"/>
      <c r="F3554" s="2"/>
      <c r="H3554" s="2"/>
      <c r="J3554" s="2"/>
      <c r="L3554" s="2"/>
      <c r="N3554" s="2"/>
      <c r="P3554" s="2"/>
    </row>
    <row r="3555" spans="1:20" ht="11.85" customHeight="1" x14ac:dyDescent="0.2">
      <c r="A3555" s="3" t="s">
        <v>1506</v>
      </c>
      <c r="C3555" s="2">
        <v>0</v>
      </c>
      <c r="D3555" s="2"/>
      <c r="E3555" s="2">
        <v>0</v>
      </c>
      <c r="F3555" s="2"/>
      <c r="G3555" s="2">
        <v>0</v>
      </c>
      <c r="H3555" s="2"/>
      <c r="I3555" s="2">
        <v>0</v>
      </c>
      <c r="J3555" s="2"/>
      <c r="K3555" s="2">
        <v>0</v>
      </c>
      <c r="L3555" s="2"/>
      <c r="M3555" s="4">
        <v>0</v>
      </c>
      <c r="N3555" s="2"/>
      <c r="O3555" s="4">
        <v>0</v>
      </c>
      <c r="P3555" s="2"/>
      <c r="Q3555" s="4">
        <f t="shared" ref="Q3555:Q3566" si="104">M3555+O3555</f>
        <v>0</v>
      </c>
      <c r="T3555" s="13"/>
    </row>
    <row r="3556" spans="1:20" ht="11.85" customHeight="1" x14ac:dyDescent="0.2">
      <c r="A3556" s="3" t="s">
        <v>1507</v>
      </c>
      <c r="C3556" s="2">
        <v>0</v>
      </c>
      <c r="D3556" s="2"/>
      <c r="E3556" s="2">
        <v>0</v>
      </c>
      <c r="F3556" s="2"/>
      <c r="G3556" s="2">
        <v>0</v>
      </c>
      <c r="H3556" s="2"/>
      <c r="I3556" s="2">
        <v>0</v>
      </c>
      <c r="J3556" s="2"/>
      <c r="K3556" s="2">
        <v>0</v>
      </c>
      <c r="L3556" s="2"/>
      <c r="M3556" s="4">
        <v>10000</v>
      </c>
      <c r="N3556" s="2"/>
      <c r="O3556" s="4">
        <v>0</v>
      </c>
      <c r="P3556" s="2"/>
      <c r="Q3556" s="4">
        <f t="shared" si="104"/>
        <v>10000</v>
      </c>
      <c r="T3556" s="13"/>
    </row>
    <row r="3557" spans="1:20" ht="11.85" customHeight="1" x14ac:dyDescent="0.2">
      <c r="A3557" s="3" t="s">
        <v>1508</v>
      </c>
      <c r="C3557" s="2">
        <v>0</v>
      </c>
      <c r="D3557" s="2"/>
      <c r="E3557" s="2">
        <v>0</v>
      </c>
      <c r="F3557" s="2"/>
      <c r="G3557" s="2">
        <v>0</v>
      </c>
      <c r="H3557" s="2"/>
      <c r="I3557" s="2">
        <v>0</v>
      </c>
      <c r="J3557" s="2"/>
      <c r="K3557" s="2">
        <v>0</v>
      </c>
      <c r="L3557" s="2"/>
      <c r="M3557" s="4">
        <v>5000</v>
      </c>
      <c r="N3557" s="2"/>
      <c r="O3557" s="4">
        <v>0</v>
      </c>
      <c r="P3557" s="2"/>
      <c r="Q3557" s="4">
        <f t="shared" si="104"/>
        <v>5000</v>
      </c>
      <c r="T3557" s="13"/>
    </row>
    <row r="3558" spans="1:20" ht="11.85" customHeight="1" x14ac:dyDescent="0.2">
      <c r="A3558" s="3" t="s">
        <v>1509</v>
      </c>
      <c r="C3558" s="2">
        <v>0</v>
      </c>
      <c r="D3558" s="2"/>
      <c r="E3558" s="2">
        <v>0</v>
      </c>
      <c r="F3558" s="2"/>
      <c r="G3558" s="2">
        <v>0</v>
      </c>
      <c r="H3558" s="2"/>
      <c r="I3558" s="2">
        <v>0</v>
      </c>
      <c r="J3558" s="2"/>
      <c r="K3558" s="2">
        <v>0</v>
      </c>
      <c r="L3558" s="2"/>
      <c r="M3558" s="4">
        <v>8300</v>
      </c>
      <c r="N3558" s="2"/>
      <c r="O3558" s="4">
        <v>0</v>
      </c>
      <c r="P3558" s="2"/>
      <c r="Q3558" s="4">
        <f t="shared" si="104"/>
        <v>8300</v>
      </c>
      <c r="T3558" s="13"/>
    </row>
    <row r="3559" spans="1:20" ht="11.85" customHeight="1" x14ac:dyDescent="0.2">
      <c r="A3559" s="3" t="s">
        <v>1510</v>
      </c>
      <c r="C3559" s="2">
        <v>0</v>
      </c>
      <c r="D3559" s="2"/>
      <c r="E3559" s="2">
        <v>0</v>
      </c>
      <c r="F3559" s="2"/>
      <c r="G3559" s="2">
        <v>0</v>
      </c>
      <c r="H3559" s="2"/>
      <c r="I3559" s="2">
        <v>0</v>
      </c>
      <c r="J3559" s="2"/>
      <c r="K3559" s="2">
        <v>0</v>
      </c>
      <c r="L3559" s="2"/>
      <c r="M3559" s="4">
        <v>12000</v>
      </c>
      <c r="N3559" s="2"/>
      <c r="O3559" s="4">
        <v>0</v>
      </c>
      <c r="P3559" s="2"/>
      <c r="Q3559" s="4">
        <f t="shared" si="104"/>
        <v>12000</v>
      </c>
      <c r="T3559" s="13"/>
    </row>
    <row r="3560" spans="1:20" ht="11.85" customHeight="1" x14ac:dyDescent="0.2">
      <c r="A3560" s="3" t="s">
        <v>1511</v>
      </c>
      <c r="C3560" s="2">
        <v>0</v>
      </c>
      <c r="D3560" s="2"/>
      <c r="E3560" s="2">
        <v>0</v>
      </c>
      <c r="F3560" s="2"/>
      <c r="G3560" s="2">
        <v>0</v>
      </c>
      <c r="H3560" s="2"/>
      <c r="I3560" s="2">
        <v>0</v>
      </c>
      <c r="J3560" s="2"/>
      <c r="K3560" s="2">
        <v>0</v>
      </c>
      <c r="L3560" s="2"/>
      <c r="M3560" s="4">
        <v>1000</v>
      </c>
      <c r="N3560" s="2"/>
      <c r="O3560" s="4">
        <v>0</v>
      </c>
      <c r="P3560" s="2"/>
      <c r="Q3560" s="4">
        <f t="shared" si="104"/>
        <v>1000</v>
      </c>
      <c r="T3560" s="13"/>
    </row>
    <row r="3561" spans="1:20" ht="11.85" customHeight="1" x14ac:dyDescent="0.2">
      <c r="A3561" s="3" t="s">
        <v>1512</v>
      </c>
      <c r="C3561" s="2">
        <v>0</v>
      </c>
      <c r="D3561" s="2"/>
      <c r="E3561" s="2">
        <v>0</v>
      </c>
      <c r="F3561" s="2"/>
      <c r="G3561" s="2">
        <v>0</v>
      </c>
      <c r="H3561" s="2"/>
      <c r="I3561" s="2">
        <v>0</v>
      </c>
      <c r="J3561" s="2"/>
      <c r="K3561" s="2">
        <v>0</v>
      </c>
      <c r="L3561" s="2"/>
      <c r="M3561" s="4">
        <v>292000</v>
      </c>
      <c r="N3561" s="2"/>
      <c r="O3561" s="4">
        <v>0</v>
      </c>
      <c r="P3561" s="2"/>
      <c r="Q3561" s="4">
        <f t="shared" si="104"/>
        <v>292000</v>
      </c>
      <c r="T3561" s="13"/>
    </row>
    <row r="3562" spans="1:20" ht="11.85" customHeight="1" x14ac:dyDescent="0.2">
      <c r="A3562" s="3" t="s">
        <v>1513</v>
      </c>
      <c r="C3562" s="2">
        <v>0</v>
      </c>
      <c r="D3562" s="2"/>
      <c r="E3562" s="2">
        <v>0</v>
      </c>
      <c r="F3562" s="2"/>
      <c r="G3562" s="2">
        <v>0</v>
      </c>
      <c r="H3562" s="2"/>
      <c r="I3562" s="2">
        <v>0</v>
      </c>
      <c r="J3562" s="2"/>
      <c r="K3562" s="2">
        <v>0</v>
      </c>
      <c r="L3562" s="2"/>
      <c r="M3562" s="4">
        <v>0</v>
      </c>
      <c r="N3562" s="2"/>
      <c r="O3562" s="4">
        <v>0</v>
      </c>
      <c r="P3562" s="2"/>
      <c r="Q3562" s="4">
        <f t="shared" si="104"/>
        <v>0</v>
      </c>
      <c r="T3562" s="13"/>
    </row>
    <row r="3563" spans="1:20" ht="11.85" customHeight="1" x14ac:dyDescent="0.2">
      <c r="A3563" s="3" t="s">
        <v>1514</v>
      </c>
      <c r="C3563" s="2">
        <v>0</v>
      </c>
      <c r="D3563" s="2"/>
      <c r="E3563" s="2">
        <v>0</v>
      </c>
      <c r="F3563" s="2"/>
      <c r="G3563" s="2">
        <v>0</v>
      </c>
      <c r="H3563" s="2"/>
      <c r="I3563" s="2">
        <v>0</v>
      </c>
      <c r="J3563" s="2"/>
      <c r="K3563" s="2">
        <v>0</v>
      </c>
      <c r="L3563" s="2"/>
      <c r="M3563" s="4">
        <v>0</v>
      </c>
      <c r="N3563" s="2"/>
      <c r="O3563" s="4">
        <v>0</v>
      </c>
      <c r="P3563" s="2"/>
      <c r="Q3563" s="4">
        <f t="shared" si="104"/>
        <v>0</v>
      </c>
      <c r="T3563" s="13"/>
    </row>
    <row r="3564" spans="1:20" ht="11.85" customHeight="1" x14ac:dyDescent="0.2">
      <c r="A3564" s="3" t="s">
        <v>1515</v>
      </c>
      <c r="C3564" s="2">
        <v>0</v>
      </c>
      <c r="D3564" s="2"/>
      <c r="E3564" s="2">
        <v>0</v>
      </c>
      <c r="F3564" s="2"/>
      <c r="G3564" s="2">
        <v>0</v>
      </c>
      <c r="H3564" s="2"/>
      <c r="I3564" s="2">
        <v>0</v>
      </c>
      <c r="J3564" s="2"/>
      <c r="K3564" s="2">
        <v>0</v>
      </c>
      <c r="L3564" s="2"/>
      <c r="M3564" s="4">
        <v>0</v>
      </c>
      <c r="N3564" s="2"/>
      <c r="O3564" s="4">
        <v>0</v>
      </c>
      <c r="P3564" s="2"/>
      <c r="Q3564" s="4">
        <f t="shared" si="104"/>
        <v>0</v>
      </c>
      <c r="T3564" s="13"/>
    </row>
    <row r="3565" spans="1:20" ht="11.85" customHeight="1" x14ac:dyDescent="0.2">
      <c r="A3565" s="3" t="s">
        <v>1516</v>
      </c>
      <c r="C3565" s="2">
        <v>0</v>
      </c>
      <c r="D3565" s="2"/>
      <c r="E3565" s="2">
        <v>0</v>
      </c>
      <c r="F3565" s="2"/>
      <c r="G3565" s="2">
        <v>0</v>
      </c>
      <c r="H3565" s="2"/>
      <c r="I3565" s="2">
        <v>0</v>
      </c>
      <c r="J3565" s="2"/>
      <c r="K3565" s="2">
        <v>0</v>
      </c>
      <c r="L3565" s="2"/>
      <c r="M3565" s="4">
        <v>1000</v>
      </c>
      <c r="N3565" s="2"/>
      <c r="O3565" s="4">
        <v>0</v>
      </c>
      <c r="P3565" s="2"/>
      <c r="Q3565" s="4">
        <f t="shared" si="104"/>
        <v>1000</v>
      </c>
      <c r="T3565" s="13"/>
    </row>
    <row r="3566" spans="1:20" ht="11.85" customHeight="1" x14ac:dyDescent="0.2">
      <c r="A3566" s="3" t="s">
        <v>1517</v>
      </c>
      <c r="C3566" s="2">
        <v>0</v>
      </c>
      <c r="D3566" s="2"/>
      <c r="E3566" s="2">
        <v>0</v>
      </c>
      <c r="F3566" s="2"/>
      <c r="G3566" s="2">
        <v>0</v>
      </c>
      <c r="H3566" s="2"/>
      <c r="I3566" s="2">
        <v>0</v>
      </c>
      <c r="J3566" s="2"/>
      <c r="K3566" s="2">
        <v>0</v>
      </c>
      <c r="L3566" s="2"/>
      <c r="M3566" s="4">
        <v>0</v>
      </c>
      <c r="N3566" s="2"/>
      <c r="O3566" s="4">
        <v>0</v>
      </c>
      <c r="P3566" s="2"/>
      <c r="Q3566" s="4">
        <f t="shared" si="104"/>
        <v>0</v>
      </c>
      <c r="T3566" s="13"/>
    </row>
    <row r="3567" spans="1:20" ht="11.85" customHeight="1" x14ac:dyDescent="0.2">
      <c r="A3567" s="3" t="s">
        <v>1518</v>
      </c>
      <c r="C3567" s="2">
        <v>0</v>
      </c>
      <c r="D3567" s="2"/>
      <c r="E3567" s="2">
        <v>0</v>
      </c>
      <c r="F3567" s="2"/>
      <c r="G3567" s="2">
        <v>0</v>
      </c>
      <c r="H3567" s="2"/>
      <c r="I3567" s="2">
        <v>0</v>
      </c>
      <c r="J3567" s="2"/>
      <c r="K3567" s="2">
        <v>0</v>
      </c>
      <c r="L3567" s="2"/>
      <c r="M3567" s="4">
        <v>0</v>
      </c>
      <c r="N3567" s="2"/>
      <c r="O3567" s="4">
        <v>0</v>
      </c>
      <c r="P3567" s="2"/>
      <c r="Q3567" s="4">
        <f>M3567+O3567</f>
        <v>0</v>
      </c>
      <c r="T3567" s="13"/>
    </row>
    <row r="3568" spans="1:20" ht="11.85" customHeight="1" x14ac:dyDescent="0.2">
      <c r="A3568" s="3" t="s">
        <v>1519</v>
      </c>
      <c r="C3568" s="2">
        <v>0</v>
      </c>
      <c r="D3568" s="2"/>
      <c r="E3568" s="2">
        <v>0</v>
      </c>
      <c r="F3568" s="2"/>
      <c r="G3568" s="2">
        <v>0</v>
      </c>
      <c r="H3568" s="2"/>
      <c r="I3568" s="2">
        <v>0</v>
      </c>
      <c r="J3568" s="2"/>
      <c r="K3568" s="2">
        <v>0</v>
      </c>
      <c r="L3568" s="2"/>
      <c r="M3568" s="4">
        <v>0</v>
      </c>
      <c r="N3568" s="2"/>
      <c r="O3568" s="4">
        <v>0</v>
      </c>
      <c r="P3568" s="2"/>
      <c r="Q3568" s="4">
        <f>M3568+O3568</f>
        <v>0</v>
      </c>
      <c r="T3568" s="13"/>
    </row>
    <row r="3569" spans="1:32" ht="11.85" customHeight="1" x14ac:dyDescent="0.2">
      <c r="A3569" s="3" t="s">
        <v>1520</v>
      </c>
      <c r="C3569" s="14">
        <v>0</v>
      </c>
      <c r="D3569" s="2"/>
      <c r="E3569" s="14">
        <v>0</v>
      </c>
      <c r="F3569" s="2"/>
      <c r="G3569" s="14">
        <v>0</v>
      </c>
      <c r="H3569" s="2"/>
      <c r="I3569" s="14">
        <v>0</v>
      </c>
      <c r="J3569" s="2"/>
      <c r="K3569" s="14">
        <v>0</v>
      </c>
      <c r="L3569" s="2"/>
      <c r="M3569" s="15">
        <v>0</v>
      </c>
      <c r="N3569" s="2"/>
      <c r="O3569" s="15">
        <v>0</v>
      </c>
      <c r="P3569" s="2"/>
      <c r="Q3569" s="15">
        <f>M3569+O3569</f>
        <v>0</v>
      </c>
      <c r="T3569" s="13"/>
    </row>
    <row r="3570" spans="1:32" ht="11.85" customHeight="1" x14ac:dyDescent="0.2">
      <c r="A3570" s="3" t="s">
        <v>299</v>
      </c>
      <c r="C3570" s="2">
        <f>SUM(C3555:C3569)</f>
        <v>0</v>
      </c>
      <c r="D3570" s="2"/>
      <c r="E3570" s="2">
        <f>SUM(E3555:E3569)</f>
        <v>0</v>
      </c>
      <c r="F3570" s="2"/>
      <c r="G3570" s="2">
        <f>SUM(G3555:G3569)</f>
        <v>0</v>
      </c>
      <c r="H3570" s="2"/>
      <c r="I3570" s="2">
        <f>SUM(I3555:I3569)</f>
        <v>0</v>
      </c>
      <c r="J3570" s="2"/>
      <c r="K3570" s="4">
        <f>SUM(K3555:K3569)</f>
        <v>0</v>
      </c>
      <c r="L3570" s="2"/>
      <c r="M3570" s="4">
        <f>SUM(M3555:M3569)</f>
        <v>329300</v>
      </c>
      <c r="N3570" s="2"/>
      <c r="O3570" s="4">
        <f>SUM(O3555:O3569)</f>
        <v>0</v>
      </c>
      <c r="P3570" s="2"/>
      <c r="Q3570" s="4">
        <f>SUM(Q3555:Q3569)</f>
        <v>329300</v>
      </c>
      <c r="R3570" s="2"/>
    </row>
    <row r="3571" spans="1:32" ht="11.85" customHeight="1" x14ac:dyDescent="0.2"/>
    <row r="3572" spans="1:32" ht="11.85" customHeight="1" x14ac:dyDescent="0.2">
      <c r="A3572" s="12" t="s">
        <v>300</v>
      </c>
    </row>
    <row r="3573" spans="1:32" ht="11.85" customHeight="1" x14ac:dyDescent="0.2">
      <c r="A3573" s="3" t="s">
        <v>1521</v>
      </c>
      <c r="C3573" s="2">
        <v>0</v>
      </c>
      <c r="D3573" s="2"/>
      <c r="E3573" s="2">
        <v>0</v>
      </c>
      <c r="F3573" s="2"/>
      <c r="G3573" s="2">
        <v>0</v>
      </c>
      <c r="H3573" s="2"/>
      <c r="I3573" s="2">
        <v>0</v>
      </c>
      <c r="J3573" s="2"/>
      <c r="K3573" s="2">
        <v>0</v>
      </c>
      <c r="L3573" s="2"/>
      <c r="M3573" s="4">
        <v>500</v>
      </c>
      <c r="N3573" s="2"/>
      <c r="O3573" s="4">
        <v>0</v>
      </c>
      <c r="P3573" s="2"/>
      <c r="Q3573" s="4">
        <f t="shared" ref="Q3573:Q3585" si="105">M3573+O3573</f>
        <v>500</v>
      </c>
      <c r="T3573" s="13"/>
      <c r="AF3573" s="2"/>
    </row>
    <row r="3574" spans="1:32" ht="11.85" customHeight="1" x14ac:dyDescent="0.2">
      <c r="A3574" s="3" t="s">
        <v>1522</v>
      </c>
      <c r="C3574" s="2">
        <v>0</v>
      </c>
      <c r="D3574" s="2"/>
      <c r="E3574" s="2">
        <v>0</v>
      </c>
      <c r="F3574" s="2"/>
      <c r="G3574" s="2">
        <v>0</v>
      </c>
      <c r="H3574" s="2"/>
      <c r="I3574" s="2">
        <v>0</v>
      </c>
      <c r="J3574" s="2"/>
      <c r="K3574" s="2">
        <v>0</v>
      </c>
      <c r="L3574" s="2"/>
      <c r="M3574" s="4">
        <v>3000</v>
      </c>
      <c r="N3574" s="2"/>
      <c r="O3574" s="4">
        <v>0</v>
      </c>
      <c r="P3574" s="2"/>
      <c r="Q3574" s="4">
        <f t="shared" si="105"/>
        <v>3000</v>
      </c>
      <c r="T3574" s="13"/>
      <c r="AF3574" s="2"/>
    </row>
    <row r="3575" spans="1:32" ht="11.85" customHeight="1" x14ac:dyDescent="0.2">
      <c r="A3575" s="3" t="s">
        <v>1523</v>
      </c>
      <c r="C3575" s="2">
        <v>0</v>
      </c>
      <c r="D3575" s="2"/>
      <c r="E3575" s="2">
        <v>0</v>
      </c>
      <c r="F3575" s="2"/>
      <c r="G3575" s="2">
        <v>0</v>
      </c>
      <c r="H3575" s="2"/>
      <c r="I3575" s="2">
        <v>0</v>
      </c>
      <c r="J3575" s="2"/>
      <c r="K3575" s="2">
        <v>0</v>
      </c>
      <c r="L3575" s="2"/>
      <c r="M3575" s="4">
        <v>1500</v>
      </c>
      <c r="N3575" s="2"/>
      <c r="O3575" s="4">
        <v>0</v>
      </c>
      <c r="P3575" s="2"/>
      <c r="Q3575" s="4">
        <f t="shared" si="105"/>
        <v>1500</v>
      </c>
      <c r="T3575" s="13"/>
      <c r="AF3575" s="2"/>
    </row>
    <row r="3576" spans="1:32" ht="11.85" hidden="1" customHeight="1" x14ac:dyDescent="0.2">
      <c r="A3576" s="3" t="s">
        <v>1524</v>
      </c>
      <c r="C3576" s="2">
        <v>0</v>
      </c>
      <c r="D3576" s="2"/>
      <c r="E3576" s="2">
        <v>0</v>
      </c>
      <c r="F3576" s="2"/>
      <c r="G3576" s="2">
        <v>0</v>
      </c>
      <c r="H3576" s="2"/>
      <c r="I3576" s="2">
        <v>0</v>
      </c>
      <c r="J3576" s="2"/>
      <c r="K3576" s="2">
        <v>0</v>
      </c>
      <c r="L3576" s="2"/>
      <c r="M3576" s="4">
        <v>0</v>
      </c>
      <c r="N3576" s="2"/>
      <c r="O3576" s="4">
        <v>0</v>
      </c>
      <c r="P3576" s="2"/>
      <c r="Q3576" s="4">
        <f t="shared" si="105"/>
        <v>0</v>
      </c>
      <c r="T3576" s="13"/>
      <c r="AF3576" s="2"/>
    </row>
    <row r="3577" spans="1:32" ht="11.85" customHeight="1" x14ac:dyDescent="0.2">
      <c r="A3577" s="3" t="s">
        <v>1525</v>
      </c>
      <c r="C3577" s="2">
        <v>0</v>
      </c>
      <c r="D3577" s="2"/>
      <c r="E3577" s="2">
        <v>0</v>
      </c>
      <c r="F3577" s="2"/>
      <c r="G3577" s="2">
        <v>0</v>
      </c>
      <c r="H3577" s="2"/>
      <c r="I3577" s="2">
        <v>0</v>
      </c>
      <c r="J3577" s="2"/>
      <c r="K3577" s="2">
        <v>0</v>
      </c>
      <c r="L3577" s="2"/>
      <c r="M3577" s="4">
        <v>2000</v>
      </c>
      <c r="N3577" s="2"/>
      <c r="O3577" s="4">
        <v>0</v>
      </c>
      <c r="P3577" s="2"/>
      <c r="Q3577" s="4">
        <f t="shared" si="105"/>
        <v>2000</v>
      </c>
      <c r="T3577" s="13"/>
      <c r="AF3577" s="2"/>
    </row>
    <row r="3578" spans="1:32" ht="11.85" customHeight="1" x14ac:dyDescent="0.2">
      <c r="A3578" s="3" t="s">
        <v>1526</v>
      </c>
      <c r="C3578" s="2">
        <v>0</v>
      </c>
      <c r="D3578" s="2"/>
      <c r="E3578" s="2">
        <v>0</v>
      </c>
      <c r="F3578" s="2"/>
      <c r="G3578" s="2">
        <v>0</v>
      </c>
      <c r="H3578" s="2"/>
      <c r="I3578" s="2">
        <v>0</v>
      </c>
      <c r="J3578" s="2"/>
      <c r="K3578" s="2">
        <v>0</v>
      </c>
      <c r="L3578" s="2"/>
      <c r="M3578" s="4">
        <v>1500</v>
      </c>
      <c r="N3578" s="2"/>
      <c r="O3578" s="4">
        <v>0</v>
      </c>
      <c r="P3578" s="2"/>
      <c r="Q3578" s="4">
        <f t="shared" si="105"/>
        <v>1500</v>
      </c>
      <c r="T3578" s="13"/>
      <c r="AF3578" s="2"/>
    </row>
    <row r="3579" spans="1:32" ht="11.85" customHeight="1" x14ac:dyDescent="0.2">
      <c r="A3579" s="3" t="s">
        <v>1527</v>
      </c>
      <c r="C3579" s="2">
        <v>0</v>
      </c>
      <c r="D3579" s="2"/>
      <c r="E3579" s="2">
        <v>0</v>
      </c>
      <c r="F3579" s="2"/>
      <c r="G3579" s="2">
        <v>0</v>
      </c>
      <c r="H3579" s="2"/>
      <c r="I3579" s="2">
        <v>0</v>
      </c>
      <c r="J3579" s="2"/>
      <c r="K3579" s="2">
        <v>0</v>
      </c>
      <c r="L3579" s="2"/>
      <c r="M3579" s="4">
        <v>500</v>
      </c>
      <c r="N3579" s="2"/>
      <c r="O3579" s="4">
        <v>0</v>
      </c>
      <c r="P3579" s="2"/>
      <c r="Q3579" s="4">
        <f t="shared" si="105"/>
        <v>500</v>
      </c>
      <c r="T3579" s="13"/>
      <c r="AF3579" s="2"/>
    </row>
    <row r="3580" spans="1:32" ht="11.85" customHeight="1" x14ac:dyDescent="0.2">
      <c r="A3580" s="3" t="s">
        <v>1528</v>
      </c>
      <c r="C3580" s="2">
        <v>0</v>
      </c>
      <c r="D3580" s="2"/>
      <c r="E3580" s="2">
        <v>0</v>
      </c>
      <c r="F3580" s="2"/>
      <c r="G3580" s="2">
        <v>0</v>
      </c>
      <c r="H3580" s="2"/>
      <c r="I3580" s="2">
        <v>0</v>
      </c>
      <c r="J3580" s="2"/>
      <c r="K3580" s="2">
        <v>0</v>
      </c>
      <c r="L3580" s="2"/>
      <c r="M3580" s="4">
        <v>2500</v>
      </c>
      <c r="N3580" s="2"/>
      <c r="O3580" s="4">
        <v>0</v>
      </c>
      <c r="P3580" s="2"/>
      <c r="Q3580" s="4">
        <f t="shared" si="105"/>
        <v>2500</v>
      </c>
      <c r="T3580" s="13"/>
      <c r="AF3580" s="2"/>
    </row>
    <row r="3581" spans="1:32" ht="11.85" customHeight="1" x14ac:dyDescent="0.2">
      <c r="A3581" s="3" t="s">
        <v>1529</v>
      </c>
      <c r="C3581" s="2">
        <v>0</v>
      </c>
      <c r="D3581" s="2"/>
      <c r="E3581" s="2">
        <v>0</v>
      </c>
      <c r="F3581" s="2"/>
      <c r="G3581" s="2">
        <v>0</v>
      </c>
      <c r="H3581" s="2"/>
      <c r="I3581" s="2">
        <v>0</v>
      </c>
      <c r="J3581" s="2"/>
      <c r="K3581" s="2">
        <v>0</v>
      </c>
      <c r="L3581" s="2"/>
      <c r="M3581" s="4">
        <v>500</v>
      </c>
      <c r="N3581" s="2"/>
      <c r="O3581" s="4">
        <v>0</v>
      </c>
      <c r="P3581" s="2"/>
      <c r="Q3581" s="4">
        <f t="shared" si="105"/>
        <v>500</v>
      </c>
      <c r="T3581" s="13"/>
      <c r="AF3581" s="2"/>
    </row>
    <row r="3582" spans="1:32" ht="11.85" customHeight="1" x14ac:dyDescent="0.2">
      <c r="A3582" s="3" t="s">
        <v>1530</v>
      </c>
      <c r="C3582" s="2">
        <v>0</v>
      </c>
      <c r="D3582" s="2"/>
      <c r="E3582" s="2">
        <v>0</v>
      </c>
      <c r="F3582" s="2"/>
      <c r="G3582" s="2">
        <v>0</v>
      </c>
      <c r="H3582" s="2"/>
      <c r="I3582" s="2">
        <v>0</v>
      </c>
      <c r="J3582" s="2"/>
      <c r="K3582" s="2">
        <v>0</v>
      </c>
      <c r="L3582" s="2"/>
      <c r="M3582" s="4">
        <v>1000</v>
      </c>
      <c r="N3582" s="2"/>
      <c r="O3582" s="4">
        <v>0</v>
      </c>
      <c r="P3582" s="2"/>
      <c r="Q3582" s="4">
        <f t="shared" si="105"/>
        <v>1000</v>
      </c>
      <c r="T3582" s="13"/>
      <c r="AF3582" s="2"/>
    </row>
    <row r="3583" spans="1:32" ht="11.85" customHeight="1" x14ac:dyDescent="0.2">
      <c r="A3583" s="3" t="s">
        <v>1531</v>
      </c>
      <c r="C3583" s="2">
        <v>0</v>
      </c>
      <c r="D3583" s="2"/>
      <c r="E3583" s="2">
        <v>0</v>
      </c>
      <c r="F3583" s="2"/>
      <c r="G3583" s="2">
        <v>0</v>
      </c>
      <c r="H3583" s="2"/>
      <c r="I3583" s="2">
        <v>0</v>
      </c>
      <c r="J3583" s="2"/>
      <c r="K3583" s="2">
        <v>0</v>
      </c>
      <c r="L3583" s="2"/>
      <c r="M3583" s="4">
        <v>4000</v>
      </c>
      <c r="N3583" s="2"/>
      <c r="O3583" s="4">
        <v>0</v>
      </c>
      <c r="P3583" s="2"/>
      <c r="Q3583" s="4">
        <f t="shared" si="105"/>
        <v>4000</v>
      </c>
      <c r="T3583" s="13"/>
      <c r="AF3583" s="2"/>
    </row>
    <row r="3584" spans="1:32" ht="11.85" hidden="1" customHeight="1" x14ac:dyDescent="0.2">
      <c r="A3584" s="3" t="s">
        <v>1532</v>
      </c>
      <c r="C3584" s="2">
        <v>0</v>
      </c>
      <c r="D3584" s="2"/>
      <c r="E3584" s="2">
        <v>0</v>
      </c>
      <c r="F3584" s="2"/>
      <c r="G3584" s="2">
        <v>0</v>
      </c>
      <c r="H3584" s="2"/>
      <c r="I3584" s="2">
        <v>0</v>
      </c>
      <c r="J3584" s="2"/>
      <c r="K3584" s="2">
        <v>0</v>
      </c>
      <c r="L3584" s="2"/>
      <c r="M3584" s="4">
        <v>0</v>
      </c>
      <c r="N3584" s="2"/>
      <c r="O3584" s="4">
        <v>0</v>
      </c>
      <c r="P3584" s="2"/>
      <c r="Q3584" s="4">
        <f t="shared" si="105"/>
        <v>0</v>
      </c>
      <c r="T3584" s="13"/>
      <c r="AF3584" s="2"/>
    </row>
    <row r="3585" spans="1:32" ht="11.85" hidden="1" customHeight="1" x14ac:dyDescent="0.2">
      <c r="A3585" s="3" t="s">
        <v>1533</v>
      </c>
      <c r="C3585" s="2">
        <v>0</v>
      </c>
      <c r="D3585" s="2"/>
      <c r="E3585" s="2">
        <v>0</v>
      </c>
      <c r="F3585" s="2"/>
      <c r="G3585" s="2">
        <v>0</v>
      </c>
      <c r="H3585" s="2"/>
      <c r="I3585" s="2">
        <v>0</v>
      </c>
      <c r="J3585" s="2"/>
      <c r="K3585" s="2">
        <v>0</v>
      </c>
      <c r="L3585" s="2"/>
      <c r="M3585" s="4">
        <v>0</v>
      </c>
      <c r="N3585" s="2"/>
      <c r="O3585" s="4">
        <v>0</v>
      </c>
      <c r="P3585" s="2"/>
      <c r="Q3585" s="4">
        <f t="shared" si="105"/>
        <v>0</v>
      </c>
      <c r="T3585" s="13"/>
      <c r="AF3585" s="2"/>
    </row>
    <row r="3586" spans="1:32" ht="11.85" hidden="1" customHeight="1" x14ac:dyDescent="0.2">
      <c r="A3586" s="3" t="s">
        <v>1534</v>
      </c>
      <c r="C3586" s="2">
        <v>0</v>
      </c>
      <c r="D3586" s="2"/>
      <c r="E3586" s="2">
        <v>0</v>
      </c>
      <c r="F3586" s="2"/>
      <c r="G3586" s="2">
        <v>0</v>
      </c>
      <c r="H3586" s="2"/>
      <c r="I3586" s="2">
        <v>0</v>
      </c>
      <c r="J3586" s="2"/>
      <c r="K3586" s="2">
        <v>0</v>
      </c>
      <c r="L3586" s="2"/>
      <c r="M3586" s="4">
        <v>0</v>
      </c>
      <c r="N3586" s="2"/>
      <c r="O3586" s="4">
        <v>0</v>
      </c>
      <c r="P3586" s="2"/>
      <c r="Q3586" s="4">
        <f>M3586+O3586</f>
        <v>0</v>
      </c>
      <c r="T3586" s="13"/>
      <c r="AF3586" s="2"/>
    </row>
    <row r="3587" spans="1:32" ht="11.85" customHeight="1" x14ac:dyDescent="0.2">
      <c r="A3587" s="3" t="s">
        <v>1535</v>
      </c>
      <c r="C3587" s="2">
        <v>0</v>
      </c>
      <c r="D3587" s="2"/>
      <c r="E3587" s="2">
        <v>0</v>
      </c>
      <c r="F3587" s="2"/>
      <c r="G3587" s="2">
        <v>0</v>
      </c>
      <c r="H3587" s="2"/>
      <c r="I3587" s="2">
        <v>0</v>
      </c>
      <c r="J3587" s="2"/>
      <c r="K3587" s="2">
        <v>0</v>
      </c>
      <c r="L3587" s="2"/>
      <c r="M3587" s="4">
        <v>5000</v>
      </c>
      <c r="N3587" s="2"/>
      <c r="O3587" s="4">
        <v>0</v>
      </c>
      <c r="P3587" s="2"/>
      <c r="Q3587" s="4">
        <f t="shared" ref="Q3587:Q3595" si="106">M3587+O3587</f>
        <v>5000</v>
      </c>
      <c r="T3587" s="13"/>
      <c r="AF3587" s="2"/>
    </row>
    <row r="3588" spans="1:32" ht="11.85" customHeight="1" x14ac:dyDescent="0.2">
      <c r="A3588" s="3" t="s">
        <v>1536</v>
      </c>
      <c r="C3588" s="2">
        <v>0</v>
      </c>
      <c r="D3588" s="2"/>
      <c r="E3588" s="2">
        <v>0</v>
      </c>
      <c r="F3588" s="2"/>
      <c r="G3588" s="2">
        <v>0</v>
      </c>
      <c r="H3588" s="2"/>
      <c r="I3588" s="2">
        <v>0</v>
      </c>
      <c r="J3588" s="2"/>
      <c r="K3588" s="2">
        <v>0</v>
      </c>
      <c r="L3588" s="2"/>
      <c r="M3588" s="4">
        <v>2200</v>
      </c>
      <c r="N3588" s="2"/>
      <c r="O3588" s="4">
        <v>0</v>
      </c>
      <c r="P3588" s="2"/>
      <c r="Q3588" s="4">
        <f t="shared" si="106"/>
        <v>2200</v>
      </c>
      <c r="T3588" s="13"/>
      <c r="AF3588" s="2"/>
    </row>
    <row r="3589" spans="1:32" ht="11.85" customHeight="1" x14ac:dyDescent="0.2">
      <c r="A3589" s="3" t="s">
        <v>1537</v>
      </c>
      <c r="C3589" s="2">
        <v>0</v>
      </c>
      <c r="D3589" s="2"/>
      <c r="E3589" s="2">
        <v>0</v>
      </c>
      <c r="F3589" s="2"/>
      <c r="G3589" s="2">
        <v>0</v>
      </c>
      <c r="H3589" s="2"/>
      <c r="I3589" s="2">
        <v>0</v>
      </c>
      <c r="J3589" s="2"/>
      <c r="K3589" s="2">
        <v>0</v>
      </c>
      <c r="L3589" s="2"/>
      <c r="M3589" s="4">
        <v>250</v>
      </c>
      <c r="N3589" s="2"/>
      <c r="O3589" s="4">
        <v>0</v>
      </c>
      <c r="P3589" s="2"/>
      <c r="Q3589" s="4">
        <f t="shared" si="106"/>
        <v>250</v>
      </c>
      <c r="T3589" s="13"/>
      <c r="AF3589" s="2"/>
    </row>
    <row r="3590" spans="1:32" ht="11.85" hidden="1" customHeight="1" x14ac:dyDescent="0.2">
      <c r="A3590" s="3" t="s">
        <v>1463</v>
      </c>
      <c r="C3590" s="2">
        <v>0</v>
      </c>
      <c r="D3590" s="2"/>
      <c r="E3590" s="2">
        <v>0</v>
      </c>
      <c r="F3590" s="2"/>
      <c r="G3590" s="2">
        <v>0</v>
      </c>
      <c r="H3590" s="2"/>
      <c r="I3590" s="2">
        <v>0</v>
      </c>
      <c r="J3590" s="2"/>
      <c r="K3590" s="2">
        <v>0</v>
      </c>
      <c r="L3590" s="2"/>
      <c r="M3590" s="4">
        <v>0</v>
      </c>
      <c r="N3590" s="2"/>
      <c r="O3590" s="4">
        <v>0</v>
      </c>
      <c r="P3590" s="2"/>
      <c r="Q3590" s="4">
        <f t="shared" si="106"/>
        <v>0</v>
      </c>
      <c r="T3590" s="13"/>
      <c r="AF3590" s="2"/>
    </row>
    <row r="3591" spans="1:32" ht="11.85" customHeight="1" x14ac:dyDescent="0.2">
      <c r="A3591" s="3" t="s">
        <v>1538</v>
      </c>
      <c r="C3591" s="2">
        <v>0</v>
      </c>
      <c r="D3591" s="2"/>
      <c r="E3591" s="2">
        <v>0</v>
      </c>
      <c r="F3591" s="2"/>
      <c r="G3591" s="2">
        <v>0</v>
      </c>
      <c r="H3591" s="2"/>
      <c r="I3591" s="2">
        <v>0</v>
      </c>
      <c r="J3591" s="2"/>
      <c r="K3591" s="2">
        <v>0</v>
      </c>
      <c r="L3591" s="2"/>
      <c r="M3591" s="4">
        <v>35000</v>
      </c>
      <c r="N3591" s="2"/>
      <c r="O3591" s="4">
        <v>0</v>
      </c>
      <c r="P3591" s="2"/>
      <c r="Q3591" s="4">
        <f t="shared" si="106"/>
        <v>35000</v>
      </c>
      <c r="T3591" s="13"/>
      <c r="AF3591" s="2"/>
    </row>
    <row r="3592" spans="1:32" ht="11.85" customHeight="1" x14ac:dyDescent="0.2">
      <c r="A3592" s="3" t="s">
        <v>1539</v>
      </c>
      <c r="C3592" s="2">
        <v>0</v>
      </c>
      <c r="D3592" s="2"/>
      <c r="E3592" s="2">
        <v>0</v>
      </c>
      <c r="F3592" s="2"/>
      <c r="G3592" s="2">
        <v>0</v>
      </c>
      <c r="H3592" s="2"/>
      <c r="I3592" s="2">
        <v>0</v>
      </c>
      <c r="J3592" s="2"/>
      <c r="K3592" s="2">
        <v>0</v>
      </c>
      <c r="L3592" s="2"/>
      <c r="M3592" s="4">
        <v>500</v>
      </c>
      <c r="N3592" s="2"/>
      <c r="O3592" s="4">
        <v>0</v>
      </c>
      <c r="P3592" s="2"/>
      <c r="Q3592" s="4">
        <f t="shared" si="106"/>
        <v>500</v>
      </c>
      <c r="T3592" s="13"/>
      <c r="AF3592" s="2"/>
    </row>
    <row r="3593" spans="1:32" ht="11.85" hidden="1" customHeight="1" x14ac:dyDescent="0.2">
      <c r="A3593" s="3" t="s">
        <v>1540</v>
      </c>
      <c r="C3593" s="2">
        <v>0</v>
      </c>
      <c r="D3593" s="2"/>
      <c r="E3593" s="2">
        <v>0</v>
      </c>
      <c r="F3593" s="2"/>
      <c r="G3593" s="2">
        <v>0</v>
      </c>
      <c r="H3593" s="2"/>
      <c r="I3593" s="2">
        <v>0</v>
      </c>
      <c r="J3593" s="2"/>
      <c r="K3593" s="2">
        <v>0</v>
      </c>
      <c r="L3593" s="2"/>
      <c r="M3593" s="4">
        <v>0</v>
      </c>
      <c r="N3593" s="2"/>
      <c r="O3593" s="4">
        <v>0</v>
      </c>
      <c r="P3593" s="2"/>
      <c r="Q3593" s="4">
        <f t="shared" si="106"/>
        <v>0</v>
      </c>
      <c r="T3593" s="13"/>
      <c r="AF3593" s="2"/>
    </row>
    <row r="3594" spans="1:32" ht="11.85" hidden="1" customHeight="1" x14ac:dyDescent="0.2">
      <c r="A3594" s="3" t="s">
        <v>1541</v>
      </c>
      <c r="C3594" s="2">
        <v>0</v>
      </c>
      <c r="D3594" s="2"/>
      <c r="E3594" s="2">
        <v>0</v>
      </c>
      <c r="F3594" s="2"/>
      <c r="G3594" s="2">
        <v>0</v>
      </c>
      <c r="H3594" s="2"/>
      <c r="I3594" s="2">
        <v>0</v>
      </c>
      <c r="J3594" s="2"/>
      <c r="K3594" s="2">
        <v>0</v>
      </c>
      <c r="L3594" s="2"/>
      <c r="M3594" s="4">
        <v>0</v>
      </c>
      <c r="N3594" s="2"/>
      <c r="O3594" s="4">
        <v>0</v>
      </c>
      <c r="P3594" s="2"/>
      <c r="Q3594" s="4">
        <f t="shared" si="106"/>
        <v>0</v>
      </c>
      <c r="T3594" s="13"/>
      <c r="AF3594" s="2"/>
    </row>
    <row r="3595" spans="1:32" ht="11.85" customHeight="1" x14ac:dyDescent="0.2">
      <c r="A3595" s="3" t="s">
        <v>1542</v>
      </c>
      <c r="C3595" s="14">
        <v>0</v>
      </c>
      <c r="D3595" s="2"/>
      <c r="E3595" s="14">
        <v>0</v>
      </c>
      <c r="F3595" s="2"/>
      <c r="G3595" s="14">
        <v>0</v>
      </c>
      <c r="H3595" s="2"/>
      <c r="I3595" s="14">
        <v>0</v>
      </c>
      <c r="J3595" s="2"/>
      <c r="K3595" s="14">
        <v>0</v>
      </c>
      <c r="L3595" s="2"/>
      <c r="M3595" s="15">
        <v>1600</v>
      </c>
      <c r="N3595" s="2"/>
      <c r="O3595" s="15">
        <v>0</v>
      </c>
      <c r="P3595" s="2"/>
      <c r="Q3595" s="15">
        <f t="shared" si="106"/>
        <v>1600</v>
      </c>
      <c r="T3595" s="13"/>
      <c r="AF3595" s="2"/>
    </row>
    <row r="3596" spans="1:32" ht="11.85" customHeight="1" x14ac:dyDescent="0.2">
      <c r="A3596" s="3" t="s">
        <v>322</v>
      </c>
      <c r="C3596" s="2">
        <f>SUM(C3573:C3578)+SUM(C3579:C3595)</f>
        <v>0</v>
      </c>
      <c r="D3596" s="2"/>
      <c r="E3596" s="2">
        <f>SUM(E3573:E3578)+SUM(E3579:E3595)</f>
        <v>0</v>
      </c>
      <c r="F3596" s="2"/>
      <c r="G3596" s="2">
        <f>SUM(G3573:G3578)+SUM(G3579:G3595)</f>
        <v>0</v>
      </c>
      <c r="H3596" s="2"/>
      <c r="I3596" s="2">
        <f>SUM(I3573:I3578)+SUM(I3579:I3595)</f>
        <v>0</v>
      </c>
      <c r="J3596" s="2"/>
      <c r="K3596" s="4">
        <f>SUM(K3573:K3578)+SUM(K3579:K3595)</f>
        <v>0</v>
      </c>
      <c r="L3596" s="2"/>
      <c r="M3596" s="4">
        <f>SUM(M3573:M3578)+SUM(M3579:M3595)</f>
        <v>61550</v>
      </c>
      <c r="N3596" s="2"/>
      <c r="O3596" s="4">
        <f>SUM(O3573:O3578)+SUM(O3579:O3595)</f>
        <v>0</v>
      </c>
      <c r="P3596" s="2"/>
      <c r="Q3596" s="4">
        <f>SUM(Q3573:Q3578)+SUM(Q3579:Q3595)</f>
        <v>61550</v>
      </c>
      <c r="R3596" s="2"/>
      <c r="T3596" s="17"/>
      <c r="U3596" s="2"/>
      <c r="AF3596" s="2"/>
    </row>
    <row r="3597" spans="1:32" ht="11.85" customHeight="1" x14ac:dyDescent="0.2">
      <c r="D3597" s="2"/>
      <c r="F3597" s="2"/>
      <c r="H3597" s="2"/>
      <c r="J3597" s="2"/>
      <c r="L3597" s="2"/>
      <c r="N3597" s="2"/>
      <c r="P3597" s="2"/>
    </row>
    <row r="3598" spans="1:32" ht="11.85" customHeight="1" x14ac:dyDescent="0.2">
      <c r="A3598" s="1"/>
      <c r="B3598" s="1"/>
      <c r="E3598" s="2" t="str">
        <f>$E$1</f>
        <v>CITY OF BRADY</v>
      </c>
    </row>
    <row r="3599" spans="1:32" ht="11.85" customHeight="1" x14ac:dyDescent="0.2">
      <c r="E3599" s="2" t="str">
        <f>$E$2</f>
        <v>BUDGET REPORT</v>
      </c>
    </row>
    <row r="3600" spans="1:32" ht="11.85" customHeight="1" x14ac:dyDescent="0.2">
      <c r="E3600" s="2" t="str">
        <f>$E$3</f>
        <v>FISCAL YEAR 2022 - 2023</v>
      </c>
    </row>
    <row r="3601" spans="1:17" ht="11.85" customHeight="1" x14ac:dyDescent="0.2">
      <c r="A3601" s="3" t="s">
        <v>1294</v>
      </c>
    </row>
    <row r="3602" spans="1:17" ht="11.85" customHeight="1" x14ac:dyDescent="0.2">
      <c r="A3602" s="3" t="s">
        <v>1495</v>
      </c>
    </row>
    <row r="3603" spans="1:17" ht="11.85" customHeight="1" x14ac:dyDescent="0.2">
      <c r="I3603" s="49" t="str">
        <f>$I$6</f>
        <v>(----- 2021-2022 ------)</v>
      </c>
      <c r="J3603" s="49"/>
      <c r="K3603" s="49"/>
      <c r="L3603" s="6"/>
      <c r="M3603" s="49" t="str">
        <f>$M$6</f>
        <v>2022-2023</v>
      </c>
      <c r="N3603" s="49"/>
      <c r="O3603" s="49"/>
      <c r="P3603" s="49"/>
      <c r="Q3603" s="49"/>
    </row>
    <row r="3604" spans="1:17" ht="11.85" customHeight="1" x14ac:dyDescent="0.2">
      <c r="C3604" s="7" t="str">
        <f>$C$7</f>
        <v>2018-2019</v>
      </c>
      <c r="D3604" s="6"/>
      <c r="E3604" s="7" t="str">
        <f>$E$7</f>
        <v>2019-2020</v>
      </c>
      <c r="F3604" s="6"/>
      <c r="G3604" s="7" t="str">
        <f>$G$7</f>
        <v>2020-2021</v>
      </c>
      <c r="H3604" s="6"/>
      <c r="I3604" s="7" t="s">
        <v>9</v>
      </c>
      <c r="J3604" s="6"/>
      <c r="K3604" s="8" t="str">
        <f>+$K$7</f>
        <v>PROJECTED</v>
      </c>
      <c r="L3604" s="6"/>
      <c r="M3604" s="8" t="str">
        <f>$M$7</f>
        <v>2022-2023</v>
      </c>
      <c r="N3604" s="6"/>
      <c r="O3604" s="8" t="str">
        <f>$O$7</f>
        <v>2022-2023</v>
      </c>
      <c r="P3604" s="6"/>
      <c r="Q3604" s="8" t="str">
        <f>$Q$7</f>
        <v xml:space="preserve">APPROVED </v>
      </c>
    </row>
    <row r="3605" spans="1:17" ht="11.85" customHeight="1" x14ac:dyDescent="0.2">
      <c r="A3605" s="9" t="s">
        <v>268</v>
      </c>
      <c r="C3605" s="10" t="s">
        <v>12</v>
      </c>
      <c r="D3605" s="6"/>
      <c r="E3605" s="10" t="s">
        <v>12</v>
      </c>
      <c r="F3605" s="6"/>
      <c r="G3605" s="10" t="s">
        <v>12</v>
      </c>
      <c r="H3605" s="6"/>
      <c r="I3605" s="10" t="s">
        <v>13</v>
      </c>
      <c r="J3605" s="6"/>
      <c r="K3605" s="11" t="s">
        <v>13</v>
      </c>
      <c r="L3605" s="6"/>
      <c r="M3605" s="11" t="str">
        <f>$M$8</f>
        <v>BASE</v>
      </c>
      <c r="N3605" s="6"/>
      <c r="O3605" s="11" t="str">
        <f>$O$8</f>
        <v>SUPPLEMENTAL</v>
      </c>
      <c r="P3605" s="6"/>
      <c r="Q3605" s="11" t="str">
        <f>$Q$8</f>
        <v>BUDGET</v>
      </c>
    </row>
    <row r="3606" spans="1:17" ht="11.85" customHeight="1" x14ac:dyDescent="0.2">
      <c r="D3606" s="2"/>
      <c r="F3606" s="2"/>
      <c r="H3606" s="2"/>
      <c r="J3606" s="2"/>
      <c r="L3606" s="2"/>
      <c r="N3606" s="2"/>
      <c r="P3606" s="2"/>
    </row>
    <row r="3607" spans="1:17" ht="11.85" customHeight="1" x14ac:dyDescent="0.2">
      <c r="A3607" s="3" t="s">
        <v>1543</v>
      </c>
      <c r="C3607" s="2">
        <v>0</v>
      </c>
      <c r="D3607" s="2"/>
      <c r="E3607" s="2">
        <v>0</v>
      </c>
      <c r="F3607" s="2"/>
      <c r="G3607" s="2">
        <v>0</v>
      </c>
      <c r="H3607" s="2"/>
      <c r="I3607" s="2">
        <v>0</v>
      </c>
      <c r="J3607" s="2"/>
      <c r="K3607" s="4">
        <v>0</v>
      </c>
      <c r="L3607" s="2"/>
      <c r="M3607" s="4">
        <v>0</v>
      </c>
      <c r="N3607" s="2"/>
      <c r="O3607" s="4">
        <v>0</v>
      </c>
      <c r="P3607" s="2"/>
      <c r="Q3607" s="4">
        <f>M3607+O3607</f>
        <v>0</v>
      </c>
    </row>
    <row r="3608" spans="1:17" ht="11.85" customHeight="1" x14ac:dyDescent="0.2">
      <c r="A3608" s="3" t="s">
        <v>1544</v>
      </c>
      <c r="C3608" s="14">
        <v>0</v>
      </c>
      <c r="D3608" s="2"/>
      <c r="E3608" s="14">
        <v>0</v>
      </c>
      <c r="F3608" s="2"/>
      <c r="G3608" s="14">
        <v>0</v>
      </c>
      <c r="H3608" s="2"/>
      <c r="I3608" s="14">
        <v>0</v>
      </c>
      <c r="J3608" s="2"/>
      <c r="K3608" s="15">
        <v>0</v>
      </c>
      <c r="L3608" s="2"/>
      <c r="M3608" s="15">
        <v>0</v>
      </c>
      <c r="N3608" s="2"/>
      <c r="O3608" s="15">
        <v>0</v>
      </c>
      <c r="P3608" s="2"/>
      <c r="Q3608" s="15">
        <f>M3608+O3608</f>
        <v>0</v>
      </c>
    </row>
    <row r="3609" spans="1:17" ht="11.85" hidden="1" customHeight="1" x14ac:dyDescent="0.2">
      <c r="A3609" s="3" t="s">
        <v>1472</v>
      </c>
      <c r="C3609" s="14">
        <v>0</v>
      </c>
      <c r="D3609" s="2"/>
      <c r="E3609" s="14">
        <v>0</v>
      </c>
      <c r="F3609" s="2"/>
      <c r="G3609" s="14">
        <v>0</v>
      </c>
      <c r="H3609" s="2"/>
      <c r="I3609" s="14">
        <v>0</v>
      </c>
      <c r="J3609" s="2"/>
      <c r="K3609" s="15">
        <v>0</v>
      </c>
      <c r="L3609" s="2"/>
      <c r="M3609" s="15">
        <v>0</v>
      </c>
      <c r="N3609" s="2"/>
      <c r="O3609" s="15">
        <v>0</v>
      </c>
      <c r="P3609" s="2"/>
      <c r="Q3609" s="15">
        <f>M3609+O3609</f>
        <v>0</v>
      </c>
    </row>
    <row r="3610" spans="1:17" ht="11.85" customHeight="1" x14ac:dyDescent="0.2">
      <c r="A3610" s="3" t="s">
        <v>325</v>
      </c>
      <c r="C3610" s="2">
        <f>SUM(C3607:C3609)</f>
        <v>0</v>
      </c>
      <c r="D3610" s="2"/>
      <c r="E3610" s="2">
        <f>SUM(E3607:E3609)</f>
        <v>0</v>
      </c>
      <c r="F3610" s="2"/>
      <c r="G3610" s="2">
        <f>SUM(G3607:G3609)</f>
        <v>0</v>
      </c>
      <c r="H3610" s="2"/>
      <c r="I3610" s="2">
        <f>SUM(I3607:I3609)</f>
        <v>0</v>
      </c>
      <c r="J3610" s="2"/>
      <c r="K3610" s="4">
        <f>SUM(K3607:K3609)</f>
        <v>0</v>
      </c>
      <c r="L3610" s="2"/>
      <c r="M3610" s="4">
        <f>SUM(M3607:M3609)</f>
        <v>0</v>
      </c>
      <c r="N3610" s="2"/>
      <c r="O3610" s="4">
        <f>SUM(O3607:O3609)</f>
        <v>0</v>
      </c>
      <c r="P3610" s="2"/>
      <c r="Q3610" s="4">
        <f>SUM(Q3607:Q3609)</f>
        <v>0</v>
      </c>
    </row>
    <row r="3611" spans="1:17" ht="11.85" customHeight="1" x14ac:dyDescent="0.2">
      <c r="D3611" s="2"/>
      <c r="F3611" s="2"/>
      <c r="H3611" s="2"/>
      <c r="J3611" s="2"/>
      <c r="L3611" s="2"/>
      <c r="N3611" s="2"/>
      <c r="P3611" s="2"/>
    </row>
    <row r="3612" spans="1:17" ht="11.85" customHeight="1" x14ac:dyDescent="0.2">
      <c r="A3612" s="12" t="s">
        <v>1006</v>
      </c>
      <c r="D3612" s="2"/>
      <c r="F3612" s="2"/>
      <c r="H3612" s="2"/>
      <c r="J3612" s="2"/>
      <c r="L3612" s="2"/>
      <c r="N3612" s="2"/>
      <c r="P3612" s="2"/>
    </row>
    <row r="3613" spans="1:17" ht="11.85" hidden="1" customHeight="1" x14ac:dyDescent="0.2">
      <c r="A3613" s="3" t="s">
        <v>1473</v>
      </c>
      <c r="C3613" s="2">
        <v>0</v>
      </c>
      <c r="D3613" s="2"/>
      <c r="E3613" s="2">
        <v>0</v>
      </c>
      <c r="F3613" s="2"/>
      <c r="G3613" s="2">
        <v>0</v>
      </c>
      <c r="H3613" s="2"/>
      <c r="I3613" s="2">
        <v>0</v>
      </c>
      <c r="J3613" s="2"/>
      <c r="K3613" s="4">
        <v>0</v>
      </c>
      <c r="L3613" s="2"/>
      <c r="M3613" s="4">
        <v>0</v>
      </c>
      <c r="N3613" s="2"/>
      <c r="O3613" s="4">
        <v>0</v>
      </c>
      <c r="P3613" s="2"/>
      <c r="Q3613" s="4">
        <f>M3613+O3613</f>
        <v>0</v>
      </c>
    </row>
    <row r="3614" spans="1:17" ht="11.85" customHeight="1" x14ac:dyDescent="0.2">
      <c r="A3614" s="3" t="s">
        <v>1545</v>
      </c>
      <c r="C3614" s="14">
        <v>0</v>
      </c>
      <c r="D3614" s="2"/>
      <c r="E3614" s="14">
        <v>0</v>
      </c>
      <c r="F3614" s="2"/>
      <c r="G3614" s="14">
        <v>0</v>
      </c>
      <c r="H3614" s="2"/>
      <c r="I3614" s="14">
        <v>0</v>
      </c>
      <c r="J3614" s="2"/>
      <c r="K3614" s="15">
        <v>0</v>
      </c>
      <c r="L3614" s="2"/>
      <c r="M3614" s="15">
        <v>0</v>
      </c>
      <c r="N3614" s="2"/>
      <c r="O3614" s="15">
        <v>0</v>
      </c>
      <c r="P3614" s="2"/>
      <c r="Q3614" s="15">
        <f>M3614+O3614</f>
        <v>0</v>
      </c>
    </row>
    <row r="3615" spans="1:17" ht="11.85" hidden="1" customHeight="1" x14ac:dyDescent="0.2">
      <c r="A3615" s="3" t="s">
        <v>1475</v>
      </c>
      <c r="C3615" s="14">
        <v>0</v>
      </c>
      <c r="D3615" s="2"/>
      <c r="E3615" s="14">
        <v>0</v>
      </c>
      <c r="F3615" s="2"/>
      <c r="G3615" s="14">
        <v>0</v>
      </c>
      <c r="H3615" s="2"/>
      <c r="I3615" s="14">
        <v>0</v>
      </c>
      <c r="J3615" s="2"/>
      <c r="K3615" s="15">
        <v>0</v>
      </c>
      <c r="L3615" s="2"/>
      <c r="M3615" s="15">
        <v>0</v>
      </c>
      <c r="N3615" s="2"/>
      <c r="O3615" s="15">
        <v>0</v>
      </c>
      <c r="P3615" s="2"/>
      <c r="Q3615" s="15">
        <f>M3615+O3615</f>
        <v>0</v>
      </c>
    </row>
    <row r="3616" spans="1:17" ht="11.85" customHeight="1" x14ac:dyDescent="0.2">
      <c r="A3616" s="3" t="s">
        <v>1008</v>
      </c>
      <c r="C3616" s="2">
        <f>SUM(C3613:C3615)</f>
        <v>0</v>
      </c>
      <c r="D3616" s="2"/>
      <c r="E3616" s="2">
        <f>SUM(E3613:E3615)</f>
        <v>0</v>
      </c>
      <c r="F3616" s="2"/>
      <c r="G3616" s="2">
        <f>SUM(G3613:G3615)</f>
        <v>0</v>
      </c>
      <c r="H3616" s="2"/>
      <c r="I3616" s="2">
        <f>SUM(I3613:I3615)</f>
        <v>0</v>
      </c>
      <c r="J3616" s="2"/>
      <c r="K3616" s="4">
        <f>SUM(K3613:K3615)</f>
        <v>0</v>
      </c>
      <c r="L3616" s="2"/>
      <c r="M3616" s="4">
        <f>SUM(M3613:M3615)</f>
        <v>0</v>
      </c>
      <c r="N3616" s="2"/>
      <c r="O3616" s="4">
        <f>SUM(O3613:O3615)</f>
        <v>0</v>
      </c>
      <c r="P3616" s="2"/>
      <c r="Q3616" s="4">
        <f>SUM(Q3613:Q3615)</f>
        <v>0</v>
      </c>
    </row>
    <row r="3617" spans="1:33" ht="11.85" customHeight="1" x14ac:dyDescent="0.2">
      <c r="D3617" s="2"/>
      <c r="F3617" s="2"/>
      <c r="H3617" s="2"/>
      <c r="J3617" s="2"/>
      <c r="L3617" s="2"/>
      <c r="N3617" s="2"/>
      <c r="P3617" s="2"/>
    </row>
    <row r="3618" spans="1:33" ht="11.85" customHeight="1" x14ac:dyDescent="0.2">
      <c r="A3618" s="12" t="s">
        <v>326</v>
      </c>
      <c r="D3618" s="2"/>
      <c r="F3618" s="2"/>
      <c r="H3618" s="2"/>
      <c r="J3618" s="2"/>
      <c r="L3618" s="2"/>
      <c r="N3618" s="2"/>
      <c r="P3618" s="2"/>
    </row>
    <row r="3619" spans="1:33" ht="11.85" customHeight="1" x14ac:dyDescent="0.2">
      <c r="A3619" s="3" t="s">
        <v>1546</v>
      </c>
      <c r="C3619" s="2">
        <v>0</v>
      </c>
      <c r="D3619" s="2"/>
      <c r="E3619" s="2">
        <v>0</v>
      </c>
      <c r="F3619" s="2"/>
      <c r="G3619" s="2">
        <v>0</v>
      </c>
      <c r="H3619" s="2"/>
      <c r="I3619" s="2">
        <v>0</v>
      </c>
      <c r="J3619" s="2"/>
      <c r="K3619" s="4">
        <v>0</v>
      </c>
      <c r="L3619" s="2"/>
      <c r="M3619" s="4">
        <v>7000</v>
      </c>
      <c r="N3619" s="2"/>
      <c r="O3619" s="4">
        <v>0</v>
      </c>
      <c r="P3619" s="2"/>
      <c r="Q3619" s="4">
        <f t="shared" ref="Q3619:Q3624" si="107">M3619+O3619</f>
        <v>7000</v>
      </c>
      <c r="T3619" s="13"/>
    </row>
    <row r="3620" spans="1:33" ht="11.85" customHeight="1" x14ac:dyDescent="0.2">
      <c r="A3620" s="3" t="s">
        <v>1547</v>
      </c>
      <c r="C3620" s="2">
        <v>0</v>
      </c>
      <c r="D3620" s="2"/>
      <c r="E3620" s="2">
        <v>0</v>
      </c>
      <c r="F3620" s="2"/>
      <c r="G3620" s="2">
        <v>0</v>
      </c>
      <c r="H3620" s="2"/>
      <c r="I3620" s="2">
        <v>0</v>
      </c>
      <c r="J3620" s="2"/>
      <c r="K3620" s="4">
        <v>0</v>
      </c>
      <c r="L3620" s="2"/>
      <c r="M3620" s="4">
        <v>70000</v>
      </c>
      <c r="N3620" s="2"/>
      <c r="O3620" s="4">
        <v>0</v>
      </c>
      <c r="P3620" s="2"/>
      <c r="Q3620" s="4">
        <f t="shared" si="107"/>
        <v>70000</v>
      </c>
    </row>
    <row r="3621" spans="1:33" ht="11.85" hidden="1" customHeight="1" x14ac:dyDescent="0.2">
      <c r="A3621" s="3" t="s">
        <v>1548</v>
      </c>
      <c r="C3621" s="2">
        <v>0</v>
      </c>
      <c r="D3621" s="2"/>
      <c r="E3621" s="2">
        <v>0</v>
      </c>
      <c r="F3621" s="2"/>
      <c r="G3621" s="2">
        <v>0</v>
      </c>
      <c r="H3621" s="2"/>
      <c r="I3621" s="2">
        <v>0</v>
      </c>
      <c r="J3621" s="2"/>
      <c r="K3621" s="4">
        <v>0</v>
      </c>
      <c r="L3621" s="2"/>
      <c r="M3621" s="4">
        <v>0</v>
      </c>
      <c r="N3621" s="2"/>
      <c r="O3621" s="4">
        <v>0</v>
      </c>
      <c r="P3621" s="2"/>
      <c r="Q3621" s="4">
        <f t="shared" si="107"/>
        <v>0</v>
      </c>
    </row>
    <row r="3622" spans="1:33" ht="11.85" hidden="1" customHeight="1" x14ac:dyDescent="0.2">
      <c r="A3622" s="3" t="s">
        <v>1479</v>
      </c>
      <c r="C3622" s="2">
        <v>0</v>
      </c>
      <c r="D3622" s="2"/>
      <c r="E3622" s="2">
        <v>0</v>
      </c>
      <c r="F3622" s="2"/>
      <c r="G3622" s="2">
        <v>0</v>
      </c>
      <c r="H3622" s="2"/>
      <c r="I3622" s="2">
        <v>0</v>
      </c>
      <c r="J3622" s="2"/>
      <c r="K3622" s="4">
        <v>0</v>
      </c>
      <c r="L3622" s="2"/>
      <c r="N3622" s="2"/>
      <c r="O3622" s="4">
        <v>0</v>
      </c>
      <c r="P3622" s="2"/>
      <c r="Q3622" s="4">
        <f t="shared" si="107"/>
        <v>0</v>
      </c>
    </row>
    <row r="3623" spans="1:33" ht="11.85" hidden="1" customHeight="1" x14ac:dyDescent="0.2">
      <c r="A3623" s="3" t="s">
        <v>1480</v>
      </c>
      <c r="C3623" s="2">
        <v>0</v>
      </c>
      <c r="D3623" s="2"/>
      <c r="E3623" s="2">
        <v>0</v>
      </c>
      <c r="F3623" s="2"/>
      <c r="G3623" s="2">
        <v>0</v>
      </c>
      <c r="H3623" s="2"/>
      <c r="I3623" s="2">
        <v>0</v>
      </c>
      <c r="J3623" s="2"/>
      <c r="K3623" s="4">
        <v>0</v>
      </c>
      <c r="L3623" s="2"/>
      <c r="M3623" s="4">
        <v>0</v>
      </c>
      <c r="N3623" s="2"/>
      <c r="O3623" s="4">
        <v>0</v>
      </c>
      <c r="P3623" s="2"/>
      <c r="Q3623" s="4">
        <f t="shared" si="107"/>
        <v>0</v>
      </c>
      <c r="T3623" s="40"/>
    </row>
    <row r="3624" spans="1:33" ht="11.85" hidden="1" customHeight="1" x14ac:dyDescent="0.2">
      <c r="A3624" s="3" t="s">
        <v>1549</v>
      </c>
      <c r="C3624" s="2">
        <v>0</v>
      </c>
      <c r="D3624" s="2"/>
      <c r="E3624" s="2">
        <v>0</v>
      </c>
      <c r="F3624" s="2"/>
      <c r="G3624" s="2">
        <v>0</v>
      </c>
      <c r="H3624" s="2"/>
      <c r="I3624" s="2">
        <v>0</v>
      </c>
      <c r="J3624" s="2"/>
      <c r="K3624" s="4">
        <v>0</v>
      </c>
      <c r="L3624" s="2"/>
      <c r="M3624" s="4">
        <v>0</v>
      </c>
      <c r="N3624" s="2"/>
      <c r="O3624" s="4">
        <v>0</v>
      </c>
      <c r="P3624" s="2"/>
      <c r="Q3624" s="4">
        <f t="shared" si="107"/>
        <v>0</v>
      </c>
      <c r="R3624" s="41"/>
      <c r="S3624" s="19"/>
    </row>
    <row r="3625" spans="1:33" ht="11.85" customHeight="1" x14ac:dyDescent="0.2">
      <c r="A3625" s="3" t="s">
        <v>1550</v>
      </c>
      <c r="C3625" s="2">
        <v>0</v>
      </c>
      <c r="D3625" s="2"/>
      <c r="E3625" s="2">
        <v>0</v>
      </c>
      <c r="F3625" s="2"/>
      <c r="G3625" s="2">
        <v>0</v>
      </c>
      <c r="H3625" s="2"/>
      <c r="I3625" s="2">
        <v>0</v>
      </c>
      <c r="J3625" s="2"/>
      <c r="K3625" s="4">
        <v>0</v>
      </c>
      <c r="L3625" s="2"/>
      <c r="M3625" s="4">
        <v>0</v>
      </c>
      <c r="N3625" s="2"/>
      <c r="O3625" s="4">
        <v>0</v>
      </c>
      <c r="P3625" s="2"/>
      <c r="Q3625" s="4">
        <f>M3625+O3625</f>
        <v>0</v>
      </c>
      <c r="R3625" s="18"/>
      <c r="S3625" s="19"/>
    </row>
    <row r="3626" spans="1:33" ht="11.85" customHeight="1" x14ac:dyDescent="0.2">
      <c r="A3626" s="3" t="s">
        <v>1551</v>
      </c>
      <c r="C3626" s="14">
        <v>0</v>
      </c>
      <c r="D3626" s="2"/>
      <c r="E3626" s="14">
        <v>0</v>
      </c>
      <c r="F3626" s="2"/>
      <c r="G3626" s="14">
        <v>0</v>
      </c>
      <c r="H3626" s="2"/>
      <c r="I3626" s="14">
        <v>0</v>
      </c>
      <c r="J3626" s="2"/>
      <c r="K3626" s="15">
        <v>0</v>
      </c>
      <c r="L3626" s="2"/>
      <c r="M3626" s="15">
        <v>0</v>
      </c>
      <c r="N3626" s="2"/>
      <c r="O3626" s="15">
        <v>0</v>
      </c>
      <c r="P3626" s="2"/>
      <c r="Q3626" s="15">
        <f>M3626+O3626</f>
        <v>0</v>
      </c>
      <c r="R3626" s="18"/>
      <c r="S3626" s="19"/>
    </row>
    <row r="3627" spans="1:33" ht="11.85" hidden="1" customHeight="1" x14ac:dyDescent="0.2">
      <c r="A3627" s="3" t="s">
        <v>1484</v>
      </c>
      <c r="C3627" s="14">
        <v>0</v>
      </c>
      <c r="D3627" s="2"/>
      <c r="E3627" s="14">
        <v>0</v>
      </c>
      <c r="F3627" s="2"/>
      <c r="G3627" s="14">
        <v>0</v>
      </c>
      <c r="H3627" s="2"/>
      <c r="I3627" s="14">
        <v>0</v>
      </c>
      <c r="J3627" s="2"/>
      <c r="K3627" s="15">
        <v>0</v>
      </c>
      <c r="L3627" s="2"/>
      <c r="M3627" s="15">
        <v>0</v>
      </c>
      <c r="N3627" s="2"/>
      <c r="O3627" s="15">
        <v>0</v>
      </c>
      <c r="P3627" s="2"/>
      <c r="Q3627" s="15">
        <f>M3627+O3627</f>
        <v>0</v>
      </c>
      <c r="R3627" s="2"/>
    </row>
    <row r="3628" spans="1:33" ht="11.85" customHeight="1" x14ac:dyDescent="0.2">
      <c r="A3628" s="3" t="s">
        <v>330</v>
      </c>
      <c r="C3628" s="2">
        <f>SUM(C3619:C3627)</f>
        <v>0</v>
      </c>
      <c r="D3628" s="2"/>
      <c r="E3628" s="2">
        <f>SUM(E3619:E3627)</f>
        <v>0</v>
      </c>
      <c r="F3628" s="2"/>
      <c r="G3628" s="2">
        <f>SUM(G3619:G3627)</f>
        <v>0</v>
      </c>
      <c r="H3628" s="2"/>
      <c r="I3628" s="2">
        <f>SUM(I3619:I3627)</f>
        <v>0</v>
      </c>
      <c r="J3628" s="2"/>
      <c r="K3628" s="4">
        <f>SUM(K3619:K3627)</f>
        <v>0</v>
      </c>
      <c r="L3628" s="2"/>
      <c r="M3628" s="4">
        <f>SUM(M3619:M3627)</f>
        <v>77000</v>
      </c>
      <c r="N3628" s="2"/>
      <c r="O3628" s="4">
        <f>SUM(O3619:O3627)</f>
        <v>0</v>
      </c>
      <c r="P3628" s="2"/>
      <c r="Q3628" s="4">
        <f>SUM(Q3619:Q3627)</f>
        <v>77000</v>
      </c>
      <c r="R3628" s="2"/>
    </row>
    <row r="3629" spans="1:33" ht="11.85" customHeight="1" x14ac:dyDescent="0.2">
      <c r="D3629" s="2"/>
      <c r="F3629" s="2"/>
      <c r="H3629" s="2"/>
      <c r="J3629" s="2"/>
      <c r="L3629" s="2"/>
      <c r="N3629" s="2"/>
      <c r="P3629" s="2"/>
      <c r="T3629" s="13"/>
    </row>
    <row r="3630" spans="1:33" ht="11.85" customHeight="1" x14ac:dyDescent="0.2">
      <c r="A3630" s="3" t="s">
        <v>1552</v>
      </c>
      <c r="C3630" s="2">
        <f>C3552+C3570+C3596+C3610+C3616+C3628</f>
        <v>0</v>
      </c>
      <c r="D3630" s="2"/>
      <c r="E3630" s="2">
        <f>E3552+E3570+E3596+E3610+E3616+E3628</f>
        <v>0</v>
      </c>
      <c r="F3630" s="2"/>
      <c r="G3630" s="2">
        <f>G3552+G3570+G3596+G3610+G3616+G3628</f>
        <v>0</v>
      </c>
      <c r="H3630" s="2"/>
      <c r="I3630" s="2">
        <f>I3552+I3570+I3596+I3610+I3616+I3628</f>
        <v>0</v>
      </c>
      <c r="J3630" s="2"/>
      <c r="K3630" s="4">
        <f>K3552+K3570+K3596+K3610+K3616+K3628</f>
        <v>0</v>
      </c>
      <c r="L3630" s="2"/>
      <c r="M3630" s="4">
        <f>M3552+M3570+M3596+M3610+M3616+M3628</f>
        <v>652846</v>
      </c>
      <c r="N3630" s="2"/>
      <c r="O3630" s="4">
        <f>O3552+O3570+O3596+O3610+O3616+O3628</f>
        <v>7280</v>
      </c>
      <c r="P3630" s="2"/>
      <c r="Q3630" s="4">
        <f>Q3552+Q3570+Q3596+Q3610+Q3616+Q3628</f>
        <v>660126</v>
      </c>
      <c r="R3630" s="2"/>
      <c r="T3630" s="13"/>
      <c r="U3630" s="16"/>
      <c r="V3630" s="2"/>
      <c r="AG3630" s="4"/>
    </row>
    <row r="3631" spans="1:33" ht="11.85" customHeight="1" x14ac:dyDescent="0.2"/>
    <row r="3632" spans="1:33" ht="11.85" customHeight="1" x14ac:dyDescent="0.2">
      <c r="R3632" s="2"/>
    </row>
    <row r="3633" ht="11.85" customHeight="1" x14ac:dyDescent="0.2"/>
    <row r="3634" ht="11.85" customHeight="1" x14ac:dyDescent="0.2"/>
    <row r="3635" ht="11.85" customHeight="1" x14ac:dyDescent="0.2"/>
    <row r="3636" ht="11.85" customHeight="1" x14ac:dyDescent="0.2"/>
    <row r="3637" ht="11.85" customHeight="1" x14ac:dyDescent="0.2"/>
    <row r="3638" ht="11.85" customHeight="1" x14ac:dyDescent="0.2"/>
    <row r="3639" ht="11.85" customHeight="1" x14ac:dyDescent="0.2"/>
    <row r="3640" ht="11.85" customHeight="1" x14ac:dyDescent="0.2"/>
    <row r="3641" ht="11.85" customHeight="1" x14ac:dyDescent="0.2"/>
    <row r="3642" ht="11.85" customHeight="1" x14ac:dyDescent="0.2"/>
    <row r="3643" ht="11.85" customHeight="1" x14ac:dyDescent="0.2"/>
    <row r="3644" ht="11.85" customHeight="1" x14ac:dyDescent="0.2"/>
    <row r="3645" ht="11.85" customHeight="1" x14ac:dyDescent="0.2"/>
    <row r="3646" ht="11.85" customHeight="1" x14ac:dyDescent="0.2"/>
    <row r="3647" ht="11.85" customHeight="1" x14ac:dyDescent="0.2"/>
    <row r="3648" ht="11.85" customHeight="1" x14ac:dyDescent="0.2"/>
    <row r="3649" ht="11.85" customHeight="1" x14ac:dyDescent="0.2"/>
    <row r="3650" ht="11.85" customHeight="1" x14ac:dyDescent="0.2"/>
    <row r="3651" ht="11.85" customHeight="1" x14ac:dyDescent="0.2"/>
    <row r="3652" ht="11.85" customHeight="1" x14ac:dyDescent="0.2"/>
    <row r="3653" ht="11.85" customHeight="1" x14ac:dyDescent="0.2"/>
    <row r="3654" ht="11.85" customHeight="1" x14ac:dyDescent="0.2"/>
    <row r="3655" ht="11.85" customHeight="1" x14ac:dyDescent="0.2"/>
    <row r="3656" ht="11.85" customHeight="1" x14ac:dyDescent="0.2"/>
    <row r="3657" ht="11.85" customHeight="1" x14ac:dyDescent="0.2"/>
    <row r="3658" ht="11.85" customHeight="1" x14ac:dyDescent="0.2"/>
    <row r="3659" ht="11.85" customHeight="1" x14ac:dyDescent="0.2"/>
    <row r="3660" ht="11.85" customHeight="1" x14ac:dyDescent="0.2"/>
    <row r="3661" ht="11.85" customHeight="1" x14ac:dyDescent="0.2"/>
    <row r="3662" ht="11.85" customHeight="1" x14ac:dyDescent="0.2"/>
    <row r="3663" ht="11.85" customHeight="1" x14ac:dyDescent="0.2"/>
    <row r="3664" ht="11.85" customHeight="1" x14ac:dyDescent="0.2"/>
    <row r="3665" ht="11.85" customHeight="1" x14ac:dyDescent="0.2"/>
    <row r="3666" ht="11.85" customHeight="1" x14ac:dyDescent="0.2"/>
    <row r="3667" ht="11.85" customHeight="1" x14ac:dyDescent="0.2"/>
    <row r="3668" ht="11.85" customHeight="1" x14ac:dyDescent="0.2"/>
    <row r="3669" ht="11.85" customHeight="1" x14ac:dyDescent="0.2"/>
    <row r="3670" ht="11.85" customHeight="1" x14ac:dyDescent="0.2"/>
    <row r="3671" ht="11.85" customHeight="1" x14ac:dyDescent="0.2"/>
    <row r="3672" ht="11.85" customHeight="1" x14ac:dyDescent="0.2"/>
    <row r="3673" ht="11.85" customHeight="1" x14ac:dyDescent="0.2"/>
    <row r="3674" ht="11.85" customHeight="1" x14ac:dyDescent="0.2"/>
    <row r="3675" ht="11.85" customHeight="1" x14ac:dyDescent="0.2"/>
    <row r="3676" ht="11.85" customHeight="1" x14ac:dyDescent="0.2"/>
    <row r="3677" ht="11.85" customHeight="1" x14ac:dyDescent="0.2"/>
    <row r="3678" ht="11.85" customHeight="1" x14ac:dyDescent="0.2"/>
    <row r="3679" ht="11.85" customHeight="1" x14ac:dyDescent="0.2"/>
    <row r="3680" ht="11.85" customHeight="1" x14ac:dyDescent="0.2"/>
    <row r="3681" spans="1:22" ht="11.85" customHeight="1" x14ac:dyDescent="0.2"/>
    <row r="3682" spans="1:22" ht="11.85" customHeight="1" x14ac:dyDescent="0.2"/>
    <row r="3683" spans="1:22" ht="11.85" customHeight="1" x14ac:dyDescent="0.2"/>
    <row r="3684" spans="1:22" ht="11.85" customHeight="1" x14ac:dyDescent="0.2">
      <c r="A3684" s="1"/>
      <c r="B3684" s="1"/>
      <c r="E3684" s="2" t="str">
        <f>$E$1</f>
        <v>CITY OF BRADY</v>
      </c>
    </row>
    <row r="3685" spans="1:22" ht="11.85" customHeight="1" x14ac:dyDescent="0.2">
      <c r="E3685" s="2" t="str">
        <f>$E$2</f>
        <v>BUDGET REPORT</v>
      </c>
    </row>
    <row r="3686" spans="1:22" ht="11.85" customHeight="1" x14ac:dyDescent="0.2">
      <c r="E3686" s="2" t="str">
        <f>$E$3</f>
        <v>FISCAL YEAR 2022 - 2023</v>
      </c>
    </row>
    <row r="3687" spans="1:22" ht="11.85" customHeight="1" x14ac:dyDescent="0.2">
      <c r="A3687" s="3" t="s">
        <v>1553</v>
      </c>
    </row>
    <row r="3688" spans="1:22" ht="11.85" customHeight="1" x14ac:dyDescent="0.2"/>
    <row r="3689" spans="1:22" ht="11.85" customHeight="1" x14ac:dyDescent="0.2">
      <c r="I3689" s="49" t="str">
        <f>$I$6</f>
        <v>(----- 2021-2022 ------)</v>
      </c>
      <c r="J3689" s="49"/>
      <c r="K3689" s="49"/>
      <c r="L3689" s="6"/>
      <c r="M3689" s="49" t="str">
        <f>$M$6</f>
        <v>2022-2023</v>
      </c>
      <c r="N3689" s="49"/>
      <c r="O3689" s="49"/>
      <c r="P3689" s="49"/>
      <c r="Q3689" s="49"/>
    </row>
    <row r="3690" spans="1:22" ht="11.85" customHeight="1" x14ac:dyDescent="0.2">
      <c r="C3690" s="7" t="str">
        <f>$C$7</f>
        <v>2018-2019</v>
      </c>
      <c r="D3690" s="6"/>
      <c r="E3690" s="7" t="str">
        <f>$E$7</f>
        <v>2019-2020</v>
      </c>
      <c r="F3690" s="6"/>
      <c r="G3690" s="7" t="str">
        <f>$G$7</f>
        <v>2020-2021</v>
      </c>
      <c r="H3690" s="6"/>
      <c r="I3690" s="7" t="s">
        <v>9</v>
      </c>
      <c r="J3690" s="6"/>
      <c r="K3690" s="8" t="str">
        <f>+$K$7</f>
        <v>PROJECTED</v>
      </c>
      <c r="L3690" s="6"/>
      <c r="M3690" s="8" t="str">
        <f>$M$7</f>
        <v>2022-2023</v>
      </c>
      <c r="N3690" s="6"/>
      <c r="O3690" s="8" t="str">
        <f>$O$7</f>
        <v>2022-2023</v>
      </c>
      <c r="P3690" s="6"/>
      <c r="Q3690" s="8" t="str">
        <f>$Q$7</f>
        <v xml:space="preserve">APPROVED </v>
      </c>
    </row>
    <row r="3691" spans="1:22" ht="11.85" customHeight="1" x14ac:dyDescent="0.2">
      <c r="A3691" s="9" t="s">
        <v>268</v>
      </c>
      <c r="C3691" s="10" t="s">
        <v>12</v>
      </c>
      <c r="D3691" s="6"/>
      <c r="E3691" s="10" t="s">
        <v>12</v>
      </c>
      <c r="F3691" s="6"/>
      <c r="G3691" s="10" t="s">
        <v>12</v>
      </c>
      <c r="H3691" s="6"/>
      <c r="I3691" s="10" t="s">
        <v>13</v>
      </c>
      <c r="J3691" s="6"/>
      <c r="K3691" s="11" t="s">
        <v>13</v>
      </c>
      <c r="L3691" s="6"/>
      <c r="M3691" s="11" t="str">
        <f>$M$8</f>
        <v>BASE</v>
      </c>
      <c r="N3691" s="6"/>
      <c r="O3691" s="11" t="str">
        <f>$O$8</f>
        <v>SUPPLEMENTAL</v>
      </c>
      <c r="P3691" s="6"/>
      <c r="Q3691" s="11" t="str">
        <f>$Q$8</f>
        <v>BUDGET</v>
      </c>
    </row>
    <row r="3692" spans="1:22" ht="11.85" customHeight="1" x14ac:dyDescent="0.2"/>
    <row r="3693" spans="1:22" ht="11.85" customHeight="1" thickBot="1" x14ac:dyDescent="0.25">
      <c r="A3693" s="3" t="s">
        <v>1111</v>
      </c>
      <c r="C3693" s="25">
        <f>C3335+C3463+C3524+C3254+C3192+C3630</f>
        <v>3360747.81</v>
      </c>
      <c r="D3693" s="2"/>
      <c r="E3693" s="25">
        <f>E3335+E3463+E3524+E3254+E3192+E3630</f>
        <v>4995974.3899999997</v>
      </c>
      <c r="F3693" s="2"/>
      <c r="G3693" s="25">
        <f>G3335+G3463+G3524+G3254+G3192+G3630</f>
        <v>3780121.05</v>
      </c>
      <c r="H3693" s="2"/>
      <c r="I3693" s="25">
        <f>I3335+I3463+I3524+I3254+I3192+I3630</f>
        <v>4777348</v>
      </c>
      <c r="J3693" s="2"/>
      <c r="K3693" s="25">
        <f>K3335+K3463+K3524+K3254+K3192+K3630</f>
        <v>5153534</v>
      </c>
      <c r="L3693" s="2"/>
      <c r="M3693" s="25">
        <f>M3335+M3463+M3524+M3254+M3192+M3630</f>
        <v>4292679</v>
      </c>
      <c r="N3693" s="2"/>
      <c r="O3693" s="25">
        <f>O3335+O3463+O3524+O3254+O3192+O3630</f>
        <v>1858340</v>
      </c>
      <c r="P3693" s="2"/>
      <c r="Q3693" s="25">
        <f>Q3335+Q3463+Q3524+Q3254+Q3192+Q3630</f>
        <v>6151019</v>
      </c>
      <c r="R3693" s="2"/>
      <c r="U3693" s="2"/>
      <c r="V3693" s="2"/>
    </row>
    <row r="3694" spans="1:22" ht="11.85" customHeight="1" thickTop="1" x14ac:dyDescent="0.2">
      <c r="D3694" s="2"/>
      <c r="F3694" s="2"/>
      <c r="H3694" s="2"/>
      <c r="J3694" s="2"/>
      <c r="L3694" s="2"/>
      <c r="N3694" s="2"/>
      <c r="P3694" s="2"/>
    </row>
    <row r="3695" spans="1:22" ht="11.85" customHeight="1" thickBot="1" x14ac:dyDescent="0.25">
      <c r="A3695" s="3" t="s">
        <v>1112</v>
      </c>
      <c r="C3695" s="25">
        <f>C3057-C3693</f>
        <v>303973.87999999989</v>
      </c>
      <c r="D3695" s="2"/>
      <c r="E3695" s="25">
        <f>E3057-E3693</f>
        <v>835127.61000000127</v>
      </c>
      <c r="F3695" s="2"/>
      <c r="G3695" s="25">
        <f>G3057-G3693</f>
        <v>355570.55000000028</v>
      </c>
      <c r="H3695" s="2"/>
      <c r="I3695" s="25">
        <f>I3057-I3693</f>
        <v>-202348</v>
      </c>
      <c r="J3695" s="2"/>
      <c r="K3695" s="25">
        <f>K3057-K3693</f>
        <v>-476034</v>
      </c>
      <c r="L3695" s="2"/>
      <c r="M3695" s="25">
        <f>M3057-M3693</f>
        <v>-86679</v>
      </c>
      <c r="N3695" s="2"/>
      <c r="O3695" s="25">
        <f>O3057-O3693</f>
        <v>-1858340</v>
      </c>
      <c r="P3695" s="2"/>
      <c r="Q3695" s="25">
        <f>Q3057-Q3693</f>
        <v>-1945019</v>
      </c>
      <c r="U3695" s="2"/>
    </row>
    <row r="3696" spans="1:22" ht="11.85" customHeight="1" thickTop="1" x14ac:dyDescent="0.2">
      <c r="D3696" s="2"/>
      <c r="F3696" s="2"/>
      <c r="H3696" s="2"/>
      <c r="J3696" s="2"/>
      <c r="L3696" s="2"/>
      <c r="N3696" s="2"/>
      <c r="P3696" s="2"/>
    </row>
    <row r="3697" spans="1:21" ht="11.85" customHeight="1" x14ac:dyDescent="0.2">
      <c r="D3697" s="2"/>
      <c r="F3697" s="2"/>
      <c r="H3697" s="2"/>
      <c r="J3697" s="2"/>
      <c r="L3697" s="2"/>
      <c r="N3697" s="2"/>
      <c r="P3697" s="2"/>
    </row>
    <row r="3698" spans="1:21" ht="11.85" customHeight="1" x14ac:dyDescent="0.2">
      <c r="A3698" s="3" t="s">
        <v>1113</v>
      </c>
      <c r="D3698" s="2"/>
      <c r="F3698" s="2"/>
      <c r="H3698" s="2"/>
      <c r="J3698" s="2"/>
      <c r="L3698" s="2"/>
      <c r="N3698" s="2"/>
      <c r="P3698" s="2"/>
    </row>
    <row r="3699" spans="1:21" ht="11.85" customHeight="1" thickBot="1" x14ac:dyDescent="0.25">
      <c r="A3699" s="3" t="s">
        <v>17</v>
      </c>
      <c r="C3699" s="25">
        <f>C2983+C3057-C3693</f>
        <v>4727485.51</v>
      </c>
      <c r="D3699" s="2"/>
      <c r="E3699" s="25">
        <f>E2983+E3057-E3693</f>
        <v>5562613.120000002</v>
      </c>
      <c r="F3699" s="2"/>
      <c r="G3699" s="25">
        <f>G2983+G3057-G3693</f>
        <v>5918183.6700000027</v>
      </c>
      <c r="H3699" s="2"/>
      <c r="I3699" s="25">
        <f>I2983+I3057-I3693</f>
        <v>5715835.6700000018</v>
      </c>
      <c r="J3699" s="2"/>
      <c r="K3699" s="26">
        <f>K2983+K3057-K3693</f>
        <v>5442149.6700000018</v>
      </c>
      <c r="L3699" s="2"/>
      <c r="M3699" s="26">
        <f>M2983+M3057-M3693</f>
        <v>5355470.6700000018</v>
      </c>
      <c r="N3699" s="2"/>
      <c r="P3699" s="2"/>
      <c r="Q3699" s="26">
        <f>Q2983+Q3057-Q3693</f>
        <v>3497130.6700000018</v>
      </c>
      <c r="R3699" s="2"/>
      <c r="U3699" s="2"/>
    </row>
    <row r="3700" spans="1:21" ht="11.85" customHeight="1" thickTop="1" x14ac:dyDescent="0.2">
      <c r="D3700" s="2"/>
      <c r="F3700" s="2"/>
      <c r="H3700" s="2"/>
      <c r="J3700" s="2"/>
      <c r="L3700" s="2"/>
      <c r="N3700" s="2"/>
      <c r="P3700" s="2"/>
      <c r="R3700" s="2"/>
      <c r="U3700" s="2"/>
    </row>
    <row r="3701" spans="1:21" ht="11.85" customHeight="1" x14ac:dyDescent="0.2">
      <c r="D3701" s="2"/>
      <c r="F3701" s="2"/>
      <c r="H3701" s="2"/>
      <c r="J3701" s="2"/>
      <c r="L3701" s="2"/>
      <c r="N3701" s="2"/>
      <c r="P3701" s="2"/>
      <c r="R3701" s="2"/>
      <c r="U3701" s="2"/>
    </row>
    <row r="3702" spans="1:21" ht="11.85" customHeight="1" x14ac:dyDescent="0.2">
      <c r="D3702" s="2"/>
      <c r="F3702" s="2"/>
      <c r="H3702" s="2"/>
      <c r="J3702" s="2"/>
      <c r="L3702" s="2"/>
      <c r="N3702" s="2"/>
      <c r="P3702" s="2"/>
      <c r="R3702" s="2"/>
      <c r="U3702" s="2"/>
    </row>
    <row r="3703" spans="1:21" ht="11.85" customHeight="1" x14ac:dyDescent="0.2">
      <c r="D3703" s="2"/>
      <c r="F3703" s="2"/>
      <c r="H3703" s="2"/>
      <c r="J3703" s="2"/>
      <c r="L3703" s="2"/>
      <c r="N3703" s="2"/>
      <c r="P3703" s="2"/>
      <c r="R3703" s="2"/>
      <c r="U3703" s="2"/>
    </row>
    <row r="3704" spans="1:21" ht="11.85" customHeight="1" x14ac:dyDescent="0.2">
      <c r="D3704" s="2"/>
      <c r="F3704" s="2"/>
      <c r="H3704" s="2"/>
      <c r="J3704" s="2"/>
      <c r="L3704" s="2"/>
      <c r="N3704" s="2"/>
      <c r="P3704" s="2"/>
      <c r="R3704" s="2"/>
      <c r="U3704" s="2"/>
    </row>
    <row r="3705" spans="1:21" ht="11.85" customHeight="1" x14ac:dyDescent="0.2">
      <c r="D3705" s="2"/>
      <c r="F3705" s="2"/>
      <c r="H3705" s="2"/>
      <c r="J3705" s="2"/>
      <c r="L3705" s="2"/>
      <c r="N3705" s="2"/>
      <c r="P3705" s="2"/>
      <c r="R3705" s="2"/>
      <c r="U3705" s="2"/>
    </row>
    <row r="3706" spans="1:21" ht="11.85" customHeight="1" x14ac:dyDescent="0.2">
      <c r="D3706" s="2"/>
      <c r="F3706" s="2"/>
      <c r="H3706" s="2"/>
      <c r="J3706" s="2"/>
      <c r="L3706" s="2"/>
      <c r="N3706" s="2"/>
      <c r="P3706" s="2"/>
      <c r="R3706" s="2"/>
      <c r="U3706" s="2"/>
    </row>
    <row r="3707" spans="1:21" ht="11.85" customHeight="1" x14ac:dyDescent="0.2">
      <c r="D3707" s="2"/>
      <c r="F3707" s="2"/>
      <c r="H3707" s="2"/>
      <c r="J3707" s="2"/>
      <c r="L3707" s="2"/>
      <c r="N3707" s="2"/>
      <c r="P3707" s="2"/>
      <c r="R3707" s="2"/>
      <c r="U3707" s="2"/>
    </row>
    <row r="3708" spans="1:21" ht="11.85" customHeight="1" x14ac:dyDescent="0.2">
      <c r="D3708" s="2"/>
      <c r="F3708" s="2"/>
      <c r="H3708" s="2"/>
      <c r="J3708" s="2"/>
      <c r="L3708" s="2"/>
      <c r="N3708" s="2"/>
      <c r="P3708" s="2"/>
      <c r="R3708" s="2"/>
      <c r="U3708" s="2"/>
    </row>
    <row r="3709" spans="1:21" ht="11.85" customHeight="1" x14ac:dyDescent="0.2">
      <c r="D3709" s="2"/>
      <c r="F3709" s="2"/>
      <c r="H3709" s="2"/>
      <c r="J3709" s="2"/>
      <c r="L3709" s="2"/>
      <c r="N3709" s="2"/>
      <c r="P3709" s="2"/>
      <c r="R3709" s="2"/>
      <c r="U3709" s="2"/>
    </row>
    <row r="3710" spans="1:21" ht="11.85" customHeight="1" x14ac:dyDescent="0.2">
      <c r="D3710" s="2"/>
      <c r="F3710" s="2"/>
      <c r="H3710" s="2"/>
      <c r="J3710" s="2"/>
      <c r="L3710" s="2"/>
      <c r="N3710" s="2"/>
      <c r="P3710" s="2"/>
      <c r="R3710" s="2"/>
      <c r="U3710" s="2"/>
    </row>
    <row r="3711" spans="1:21" ht="11.85" customHeight="1" x14ac:dyDescent="0.2">
      <c r="D3711" s="2"/>
      <c r="F3711" s="2"/>
      <c r="H3711" s="2"/>
      <c r="J3711" s="2"/>
      <c r="L3711" s="2"/>
      <c r="N3711" s="2"/>
      <c r="P3711" s="2"/>
      <c r="R3711" s="2"/>
      <c r="U3711" s="2"/>
    </row>
    <row r="3712" spans="1:21" ht="11.85" customHeight="1" x14ac:dyDescent="0.2">
      <c r="D3712" s="2"/>
      <c r="F3712" s="2"/>
      <c r="H3712" s="2"/>
      <c r="J3712" s="2"/>
      <c r="L3712" s="2"/>
      <c r="N3712" s="2"/>
      <c r="P3712" s="2"/>
      <c r="R3712" s="2"/>
      <c r="U3712" s="2"/>
    </row>
    <row r="3713" spans="1:21" ht="11.85" customHeight="1" x14ac:dyDescent="0.2">
      <c r="D3713" s="2"/>
      <c r="F3713" s="2"/>
      <c r="H3713" s="2"/>
      <c r="J3713" s="2"/>
      <c r="L3713" s="2"/>
      <c r="N3713" s="2"/>
      <c r="P3713" s="2"/>
      <c r="R3713" s="2"/>
      <c r="U3713" s="2"/>
    </row>
    <row r="3714" spans="1:21" ht="11.85" customHeight="1" x14ac:dyDescent="0.2">
      <c r="D3714" s="2"/>
      <c r="F3714" s="2"/>
      <c r="H3714" s="2"/>
      <c r="J3714" s="2"/>
      <c r="L3714" s="2"/>
      <c r="N3714" s="2"/>
      <c r="P3714" s="2"/>
      <c r="R3714" s="2"/>
      <c r="U3714" s="2"/>
    </row>
    <row r="3715" spans="1:21" ht="11.85" customHeight="1" x14ac:dyDescent="0.2">
      <c r="D3715" s="2"/>
      <c r="F3715" s="2"/>
      <c r="H3715" s="2"/>
      <c r="J3715" s="2"/>
      <c r="L3715" s="2"/>
      <c r="N3715" s="2"/>
      <c r="P3715" s="2"/>
      <c r="R3715" s="2"/>
      <c r="U3715" s="2"/>
    </row>
    <row r="3716" spans="1:21" ht="11.85" customHeight="1" x14ac:dyDescent="0.2">
      <c r="D3716" s="2"/>
      <c r="F3716" s="2"/>
      <c r="H3716" s="2"/>
      <c r="J3716" s="2"/>
      <c r="L3716" s="2"/>
      <c r="N3716" s="2"/>
      <c r="P3716" s="2"/>
      <c r="R3716" s="2"/>
      <c r="U3716" s="2"/>
    </row>
    <row r="3717" spans="1:21" ht="11.85" customHeight="1" x14ac:dyDescent="0.2">
      <c r="D3717" s="2"/>
      <c r="F3717" s="2"/>
      <c r="H3717" s="2"/>
      <c r="J3717" s="2"/>
      <c r="L3717" s="2"/>
      <c r="N3717" s="2"/>
      <c r="P3717" s="2"/>
      <c r="R3717" s="2"/>
      <c r="U3717" s="2"/>
    </row>
    <row r="3718" spans="1:21" ht="11.85" customHeight="1" x14ac:dyDescent="0.2">
      <c r="D3718" s="2"/>
      <c r="F3718" s="2"/>
      <c r="H3718" s="2"/>
      <c r="J3718" s="2"/>
      <c r="L3718" s="2"/>
      <c r="N3718" s="2"/>
      <c r="P3718" s="2"/>
      <c r="R3718" s="2"/>
      <c r="U3718" s="2"/>
    </row>
    <row r="3719" spans="1:21" ht="11.85" customHeight="1" x14ac:dyDescent="0.2">
      <c r="D3719" s="2"/>
      <c r="F3719" s="2"/>
      <c r="H3719" s="2"/>
      <c r="J3719" s="2"/>
      <c r="L3719" s="2"/>
      <c r="N3719" s="2"/>
      <c r="P3719" s="2"/>
      <c r="R3719" s="2"/>
      <c r="U3719" s="2"/>
    </row>
    <row r="3720" spans="1:21" ht="11.45" customHeight="1" x14ac:dyDescent="0.2"/>
    <row r="3721" spans="1:21" ht="11.85" customHeight="1" x14ac:dyDescent="0.2"/>
    <row r="3722" spans="1:21" ht="11.85" customHeight="1" x14ac:dyDescent="0.2"/>
    <row r="3723" spans="1:21" ht="11.85" customHeight="1" x14ac:dyDescent="0.2"/>
    <row r="3724" spans="1:21" ht="11.85" customHeight="1" x14ac:dyDescent="0.2"/>
    <row r="3725" spans="1:21" ht="11.25" customHeight="1" x14ac:dyDescent="0.2">
      <c r="A3725" s="1"/>
      <c r="B3725" s="1"/>
      <c r="E3725" s="2" t="str">
        <f>$E$1</f>
        <v>CITY OF BRADY</v>
      </c>
    </row>
    <row r="3726" spans="1:21" ht="11.25" customHeight="1" x14ac:dyDescent="0.2">
      <c r="E3726" s="2" t="str">
        <f>$E$2</f>
        <v>BUDGET REPORT</v>
      </c>
    </row>
    <row r="3727" spans="1:21" ht="11.25" customHeight="1" x14ac:dyDescent="0.2">
      <c r="E3727" s="2" t="str">
        <f>$E$3</f>
        <v>FISCAL YEAR 2022 - 2023</v>
      </c>
    </row>
    <row r="3728" spans="1:21" ht="11.25" customHeight="1" x14ac:dyDescent="0.2">
      <c r="A3728" s="3" t="s">
        <v>1554</v>
      </c>
    </row>
    <row r="3729" spans="1:17" ht="11.25" customHeight="1" x14ac:dyDescent="0.2"/>
    <row r="3730" spans="1:17" ht="11.25" customHeight="1" x14ac:dyDescent="0.2">
      <c r="I3730" s="49" t="str">
        <f>$I$6</f>
        <v>(----- 2021-2022 ------)</v>
      </c>
      <c r="J3730" s="49"/>
      <c r="K3730" s="49"/>
      <c r="L3730" s="6"/>
      <c r="M3730" s="49" t="str">
        <f>$M$6</f>
        <v>2022-2023</v>
      </c>
      <c r="N3730" s="49"/>
      <c r="O3730" s="49"/>
      <c r="P3730" s="49"/>
      <c r="Q3730" s="49"/>
    </row>
    <row r="3731" spans="1:17" ht="11.25" customHeight="1" x14ac:dyDescent="0.2">
      <c r="C3731" s="7" t="str">
        <f>$C$7</f>
        <v>2018-2019</v>
      </c>
      <c r="D3731" s="6"/>
      <c r="E3731" s="7" t="str">
        <f>$E$7</f>
        <v>2019-2020</v>
      </c>
      <c r="F3731" s="6"/>
      <c r="G3731" s="7" t="str">
        <f>$G$7</f>
        <v>2020-2021</v>
      </c>
      <c r="H3731" s="6"/>
      <c r="I3731" s="7" t="s">
        <v>9</v>
      </c>
      <c r="J3731" s="6"/>
      <c r="K3731" s="8" t="str">
        <f>+$K$7</f>
        <v>PROJECTED</v>
      </c>
      <c r="L3731" s="6"/>
      <c r="M3731" s="8" t="str">
        <f>$M$7</f>
        <v>2022-2023</v>
      </c>
      <c r="N3731" s="6"/>
      <c r="O3731" s="8" t="str">
        <f>$O$7</f>
        <v>2022-2023</v>
      </c>
      <c r="P3731" s="6"/>
      <c r="Q3731" s="8" t="str">
        <f>$Q$7</f>
        <v xml:space="preserve">APPROVED </v>
      </c>
    </row>
    <row r="3732" spans="1:17" ht="11.25" customHeight="1" x14ac:dyDescent="0.2">
      <c r="A3732" s="9"/>
      <c r="C3732" s="10" t="s">
        <v>12</v>
      </c>
      <c r="D3732" s="6"/>
      <c r="E3732" s="10" t="s">
        <v>12</v>
      </c>
      <c r="F3732" s="6"/>
      <c r="G3732" s="10" t="s">
        <v>12</v>
      </c>
      <c r="H3732" s="6"/>
      <c r="I3732" s="10" t="s">
        <v>13</v>
      </c>
      <c r="J3732" s="6"/>
      <c r="K3732" s="11" t="s">
        <v>13</v>
      </c>
      <c r="L3732" s="6"/>
      <c r="M3732" s="11" t="str">
        <f>$M$8</f>
        <v>BASE</v>
      </c>
      <c r="N3732" s="6"/>
      <c r="O3732" s="11" t="str">
        <f>$O$8</f>
        <v>SUPPLEMENTAL</v>
      </c>
      <c r="P3732" s="6"/>
      <c r="Q3732" s="11" t="str">
        <f>$Q$8</f>
        <v>BUDGET</v>
      </c>
    </row>
    <row r="3733" spans="1:17" ht="11.25" customHeight="1" x14ac:dyDescent="0.2"/>
    <row r="3734" spans="1:17" ht="11.25" customHeight="1" x14ac:dyDescent="0.2">
      <c r="A3734" s="3" t="s">
        <v>16</v>
      </c>
      <c r="D3734" s="2"/>
      <c r="F3734" s="2"/>
      <c r="H3734" s="2"/>
      <c r="J3734" s="2"/>
      <c r="L3734" s="2"/>
      <c r="N3734" s="2"/>
      <c r="P3734" s="2"/>
    </row>
    <row r="3735" spans="1:17" ht="11.25" customHeight="1" x14ac:dyDescent="0.2">
      <c r="A3735" s="3" t="s">
        <v>17</v>
      </c>
      <c r="C3735" s="2">
        <v>0</v>
      </c>
      <c r="D3735" s="2"/>
      <c r="E3735" s="2">
        <f>+C3819</f>
        <v>28785147.300000001</v>
      </c>
      <c r="F3735" s="2"/>
      <c r="G3735" s="2">
        <f>+E3819</f>
        <v>28569919.420000002</v>
      </c>
      <c r="H3735" s="2"/>
      <c r="I3735" s="2">
        <f>+G3819</f>
        <v>15687065.510000002</v>
      </c>
      <c r="J3735" s="2"/>
      <c r="K3735" s="4">
        <f>+I3735</f>
        <v>15687065.510000002</v>
      </c>
      <c r="L3735" s="2"/>
      <c r="M3735" s="2">
        <f>+K3819</f>
        <v>7580529.5100000016</v>
      </c>
      <c r="N3735" s="2"/>
      <c r="P3735" s="2"/>
      <c r="Q3735" s="4">
        <f>+M3735</f>
        <v>7580529.5100000016</v>
      </c>
    </row>
    <row r="3736" spans="1:17" ht="11.25" customHeight="1" x14ac:dyDescent="0.2">
      <c r="D3736" s="2"/>
      <c r="F3736" s="2"/>
      <c r="H3736" s="2"/>
      <c r="J3736" s="2"/>
      <c r="L3736" s="2"/>
      <c r="N3736" s="2"/>
      <c r="P3736" s="2"/>
    </row>
    <row r="3737" spans="1:17" ht="11.25" customHeight="1" x14ac:dyDescent="0.2">
      <c r="A3737" s="12" t="s">
        <v>18</v>
      </c>
      <c r="D3737" s="2"/>
      <c r="F3737" s="2"/>
      <c r="H3737" s="2"/>
      <c r="J3737" s="2"/>
      <c r="L3737" s="2"/>
      <c r="N3737" s="2"/>
      <c r="P3737" s="2"/>
    </row>
    <row r="3738" spans="1:17" ht="11.25" customHeight="1" x14ac:dyDescent="0.2">
      <c r="D3738" s="2"/>
      <c r="F3738" s="2"/>
      <c r="H3738" s="2"/>
      <c r="J3738" s="2"/>
      <c r="L3738" s="2"/>
      <c r="N3738" s="2"/>
      <c r="P3738" s="2"/>
    </row>
    <row r="3739" spans="1:17" ht="11.25" customHeight="1" x14ac:dyDescent="0.2">
      <c r="A3739" s="12" t="s">
        <v>1115</v>
      </c>
      <c r="D3739" s="2"/>
      <c r="F3739" s="2"/>
      <c r="H3739" s="2"/>
      <c r="J3739" s="2"/>
      <c r="L3739" s="2"/>
      <c r="N3739" s="2"/>
      <c r="P3739" s="2"/>
    </row>
    <row r="3740" spans="1:17" ht="11.25" customHeight="1" x14ac:dyDescent="0.2">
      <c r="A3740" s="3" t="s">
        <v>1555</v>
      </c>
      <c r="C3740" s="2">
        <v>10929751.640000001</v>
      </c>
      <c r="D3740" s="2"/>
      <c r="E3740" s="2">
        <v>91304.15</v>
      </c>
      <c r="F3740" s="2"/>
      <c r="G3740" s="2">
        <v>2053.88</v>
      </c>
      <c r="H3740" s="2"/>
      <c r="I3740" s="2">
        <v>0</v>
      </c>
      <c r="J3740" s="2"/>
      <c r="K3740" s="4">
        <v>0</v>
      </c>
      <c r="L3740" s="2"/>
      <c r="M3740" s="4">
        <v>0</v>
      </c>
      <c r="N3740" s="2"/>
      <c r="O3740" s="4">
        <v>0</v>
      </c>
      <c r="P3740" s="2"/>
      <c r="Q3740" s="4">
        <f>+M3740+O3740</f>
        <v>0</v>
      </c>
    </row>
    <row r="3741" spans="1:17" ht="11.25" customHeight="1" x14ac:dyDescent="0.2">
      <c r="A3741" s="3" t="s">
        <v>1556</v>
      </c>
      <c r="C3741" s="2">
        <v>4741102.7699999996</v>
      </c>
      <c r="D3741" s="2"/>
      <c r="E3741" s="2">
        <v>41752.86</v>
      </c>
      <c r="F3741" s="2"/>
      <c r="G3741" s="2">
        <v>3246.34</v>
      </c>
      <c r="H3741" s="2"/>
      <c r="I3741" s="2">
        <v>0</v>
      </c>
      <c r="J3741" s="2"/>
      <c r="K3741" s="4">
        <v>0</v>
      </c>
      <c r="L3741" s="2"/>
      <c r="M3741" s="4">
        <v>0</v>
      </c>
      <c r="N3741" s="2"/>
      <c r="O3741" s="4">
        <v>0</v>
      </c>
      <c r="P3741" s="2"/>
      <c r="Q3741" s="4">
        <f>+M3741+O3741</f>
        <v>0</v>
      </c>
    </row>
    <row r="3742" spans="1:17" ht="11.25" customHeight="1" x14ac:dyDescent="0.2">
      <c r="A3742" s="3" t="s">
        <v>1557</v>
      </c>
      <c r="C3742" s="14">
        <v>13491829.890000001</v>
      </c>
      <c r="D3742" s="2"/>
      <c r="E3742" s="14">
        <v>118487.22</v>
      </c>
      <c r="F3742" s="2"/>
      <c r="G3742" s="14">
        <v>5570.55</v>
      </c>
      <c r="H3742" s="2"/>
      <c r="I3742" s="14">
        <v>0</v>
      </c>
      <c r="J3742" s="2"/>
      <c r="K3742" s="15">
        <v>0</v>
      </c>
      <c r="L3742" s="2"/>
      <c r="M3742" s="15">
        <v>0</v>
      </c>
      <c r="N3742" s="2"/>
      <c r="O3742" s="15">
        <v>0</v>
      </c>
      <c r="P3742" s="2"/>
      <c r="Q3742" s="15">
        <f>+M3742+O3742</f>
        <v>0</v>
      </c>
    </row>
    <row r="3743" spans="1:17" ht="11.25" hidden="1" customHeight="1" x14ac:dyDescent="0.2">
      <c r="A3743" s="3" t="s">
        <v>1558</v>
      </c>
      <c r="C3743" s="14">
        <v>0</v>
      </c>
      <c r="D3743" s="2"/>
      <c r="E3743" s="14">
        <v>0</v>
      </c>
      <c r="F3743" s="2"/>
      <c r="G3743" s="14">
        <v>0</v>
      </c>
      <c r="H3743" s="2"/>
      <c r="I3743" s="14">
        <v>0</v>
      </c>
      <c r="J3743" s="2"/>
      <c r="K3743" s="15">
        <v>0</v>
      </c>
      <c r="L3743" s="2"/>
      <c r="M3743" s="15">
        <v>0</v>
      </c>
      <c r="N3743" s="2"/>
      <c r="O3743" s="15">
        <v>0</v>
      </c>
      <c r="P3743" s="2"/>
      <c r="Q3743" s="15">
        <f>+M3743+O3743</f>
        <v>0</v>
      </c>
    </row>
    <row r="3744" spans="1:17" ht="11.25" customHeight="1" x14ac:dyDescent="0.2">
      <c r="A3744" s="3" t="s">
        <v>1118</v>
      </c>
      <c r="C3744" s="2">
        <f>SUM(C3740:C3743)</f>
        <v>29162684.300000001</v>
      </c>
      <c r="D3744" s="2"/>
      <c r="E3744" s="2">
        <f>SUM(E3740:E3743)</f>
        <v>251544.23</v>
      </c>
      <c r="F3744" s="2"/>
      <c r="G3744" s="2">
        <f>SUM(G3740:G3743)</f>
        <v>10870.77</v>
      </c>
      <c r="H3744" s="2"/>
      <c r="I3744" s="2">
        <f>SUM(I3740:I3743)</f>
        <v>0</v>
      </c>
      <c r="J3744" s="2"/>
      <c r="K3744" s="4">
        <f>SUM(K3740:K3743)</f>
        <v>0</v>
      </c>
      <c r="L3744" s="2"/>
      <c r="M3744" s="4">
        <f>SUM(M3740:M3743)</f>
        <v>0</v>
      </c>
      <c r="N3744" s="2"/>
      <c r="O3744" s="4">
        <f>SUM(O3740:O3743)</f>
        <v>0</v>
      </c>
      <c r="P3744" s="2"/>
      <c r="Q3744" s="4">
        <f>SUM(Q3740:Q3743)</f>
        <v>0</v>
      </c>
    </row>
    <row r="3745" spans="1:17" ht="11.25" customHeight="1" x14ac:dyDescent="0.2">
      <c r="D3745" s="2"/>
      <c r="F3745" s="2"/>
      <c r="H3745" s="2"/>
      <c r="J3745" s="2"/>
      <c r="L3745" s="2"/>
      <c r="N3745" s="2"/>
      <c r="P3745" s="2"/>
    </row>
    <row r="3746" spans="1:17" ht="11.85" customHeight="1" x14ac:dyDescent="0.2">
      <c r="A3746" s="12" t="s">
        <v>238</v>
      </c>
      <c r="D3746" s="2"/>
      <c r="F3746" s="2"/>
      <c r="H3746" s="2"/>
      <c r="J3746" s="2"/>
      <c r="L3746" s="2"/>
      <c r="N3746" s="2"/>
      <c r="P3746" s="2"/>
    </row>
    <row r="3747" spans="1:17" ht="11.85" customHeight="1" x14ac:dyDescent="0.2">
      <c r="A3747" s="3" t="s">
        <v>1559</v>
      </c>
      <c r="C3747" s="14">
        <v>0</v>
      </c>
      <c r="D3747" s="2"/>
      <c r="E3747" s="14">
        <v>0</v>
      </c>
      <c r="F3747" s="2"/>
      <c r="G3747" s="14">
        <v>330000</v>
      </c>
      <c r="H3747" s="2"/>
      <c r="I3747" s="14">
        <v>0</v>
      </c>
      <c r="J3747" s="2"/>
      <c r="K3747" s="15">
        <v>330000</v>
      </c>
      <c r="L3747" s="2"/>
      <c r="M3747" s="15">
        <v>330000</v>
      </c>
      <c r="N3747" s="2"/>
      <c r="O3747" s="15">
        <v>0</v>
      </c>
      <c r="P3747" s="2"/>
      <c r="Q3747" s="15">
        <f>+M3747+O3747</f>
        <v>330000</v>
      </c>
    </row>
    <row r="3748" spans="1:17" ht="11.85" customHeight="1" x14ac:dyDescent="0.2">
      <c r="A3748" s="3" t="s">
        <v>252</v>
      </c>
      <c r="C3748" s="2">
        <f>SUM(C3747:C3747)</f>
        <v>0</v>
      </c>
      <c r="D3748" s="2"/>
      <c r="E3748" s="2">
        <f>SUM(E3747:E3747)</f>
        <v>0</v>
      </c>
      <c r="F3748" s="2"/>
      <c r="G3748" s="2">
        <f>SUM(G3747:G3747)</f>
        <v>330000</v>
      </c>
      <c r="H3748" s="2"/>
      <c r="I3748" s="2">
        <f>SUM(I3747:I3747)</f>
        <v>0</v>
      </c>
      <c r="J3748" s="2"/>
      <c r="K3748" s="4">
        <f>SUM(K3747:K3747)</f>
        <v>330000</v>
      </c>
      <c r="L3748" s="2"/>
      <c r="M3748" s="4">
        <f>SUM(M3747:M3747)</f>
        <v>330000</v>
      </c>
      <c r="N3748" s="2"/>
      <c r="O3748" s="4">
        <f>SUM(O3747:O3747)</f>
        <v>0</v>
      </c>
      <c r="P3748" s="2"/>
      <c r="Q3748" s="4">
        <f>SUM(Q3747:Q3747)</f>
        <v>330000</v>
      </c>
    </row>
    <row r="3749" spans="1:17" ht="11.85" customHeight="1" x14ac:dyDescent="0.2"/>
    <row r="3750" spans="1:17" ht="11.25" customHeight="1" thickBot="1" x14ac:dyDescent="0.25">
      <c r="A3750" s="3" t="s">
        <v>265</v>
      </c>
      <c r="C3750" s="25">
        <f>C3744+C3748</f>
        <v>29162684.300000001</v>
      </c>
      <c r="D3750" s="2"/>
      <c r="E3750" s="25">
        <f>E3744+E3748</f>
        <v>251544.23</v>
      </c>
      <c r="F3750" s="2"/>
      <c r="G3750" s="25">
        <f>G3744+G3748</f>
        <v>340870.77</v>
      </c>
      <c r="H3750" s="2"/>
      <c r="I3750" s="25">
        <f>I3744+I3748</f>
        <v>0</v>
      </c>
      <c r="J3750" s="2"/>
      <c r="K3750" s="26">
        <f>K3744+K3748</f>
        <v>330000</v>
      </c>
      <c r="L3750" s="2"/>
      <c r="M3750" s="26">
        <f>M3744+M3748</f>
        <v>330000</v>
      </c>
      <c r="N3750" s="2"/>
      <c r="O3750" s="26">
        <f>O3744+O3748</f>
        <v>0</v>
      </c>
      <c r="P3750" s="2"/>
      <c r="Q3750" s="26">
        <f>Q3744+Q3748</f>
        <v>330000</v>
      </c>
    </row>
    <row r="3751" spans="1:17" ht="11.25" customHeight="1" thickTop="1" x14ac:dyDescent="0.2">
      <c r="D3751" s="2"/>
      <c r="F3751" s="2"/>
      <c r="H3751" s="2"/>
      <c r="J3751" s="2"/>
      <c r="L3751" s="2"/>
      <c r="N3751" s="2"/>
      <c r="P3751" s="2"/>
    </row>
    <row r="3752" spans="1:17" ht="11.25" customHeight="1" x14ac:dyDescent="0.2">
      <c r="D3752" s="2"/>
      <c r="F3752" s="2"/>
      <c r="H3752" s="2"/>
      <c r="J3752" s="2"/>
      <c r="L3752" s="2"/>
      <c r="N3752" s="2"/>
      <c r="P3752" s="2"/>
    </row>
    <row r="3753" spans="1:17" ht="11.25" customHeight="1" x14ac:dyDescent="0.2">
      <c r="A3753" s="3" t="s">
        <v>266</v>
      </c>
      <c r="C3753" s="2">
        <f>C3735+C3750</f>
        <v>29162684.300000001</v>
      </c>
      <c r="D3753" s="2"/>
      <c r="E3753" s="2">
        <f>E3735+E3750</f>
        <v>29036691.530000001</v>
      </c>
      <c r="F3753" s="2"/>
      <c r="G3753" s="2">
        <f>G3735+G3750</f>
        <v>28910790.190000001</v>
      </c>
      <c r="H3753" s="2"/>
      <c r="I3753" s="2">
        <f>I3735+I3750</f>
        <v>15687065.510000002</v>
      </c>
      <c r="J3753" s="2"/>
      <c r="K3753" s="4">
        <f>K3735+K3750</f>
        <v>16017065.510000002</v>
      </c>
      <c r="L3753" s="2"/>
      <c r="M3753" s="4">
        <f>M3735+M3750</f>
        <v>7910529.5100000016</v>
      </c>
      <c r="N3753" s="2"/>
      <c r="P3753" s="2"/>
      <c r="Q3753" s="4">
        <f>Q3735+Q3750</f>
        <v>7910529.5100000016</v>
      </c>
    </row>
    <row r="3754" spans="1:17" ht="11.25" customHeight="1" x14ac:dyDescent="0.2"/>
    <row r="3755" spans="1:17" ht="11.85" customHeight="1" x14ac:dyDescent="0.2"/>
    <row r="3756" spans="1:17" ht="11.85" customHeight="1" x14ac:dyDescent="0.2"/>
    <row r="3757" spans="1:17" ht="11.85" customHeight="1" x14ac:dyDescent="0.2"/>
    <row r="3758" spans="1:17" ht="11.85" customHeight="1" x14ac:dyDescent="0.2"/>
    <row r="3759" spans="1:17" ht="11.85" customHeight="1" x14ac:dyDescent="0.2"/>
    <row r="3760" spans="1:17" ht="11.85" customHeight="1" x14ac:dyDescent="0.2"/>
    <row r="3761" spans="1:17" ht="11.85" customHeight="1" x14ac:dyDescent="0.2"/>
    <row r="3762" spans="1:17" ht="11.85" customHeight="1" x14ac:dyDescent="0.2"/>
    <row r="3763" spans="1:17" ht="11.85" customHeight="1" x14ac:dyDescent="0.2"/>
    <row r="3764" spans="1:17" ht="11.85" customHeight="1" x14ac:dyDescent="0.2"/>
    <row r="3765" spans="1:17" ht="11.85" customHeight="1" x14ac:dyDescent="0.2"/>
    <row r="3766" spans="1:17" ht="11.85" customHeight="1" x14ac:dyDescent="0.2"/>
    <row r="3767" spans="1:17" ht="11.85" customHeight="1" x14ac:dyDescent="0.2"/>
    <row r="3768" spans="1:17" ht="11.85" customHeight="1" x14ac:dyDescent="0.2"/>
    <row r="3769" spans="1:17" ht="11.85" customHeight="1" x14ac:dyDescent="0.2"/>
    <row r="3770" spans="1:17" ht="11.85" customHeight="1" x14ac:dyDescent="0.2"/>
    <row r="3771" spans="1:17" ht="11.85" customHeight="1" x14ac:dyDescent="0.2">
      <c r="A3771" s="1"/>
      <c r="B3771" s="1"/>
      <c r="E3771" s="2" t="str">
        <f>$E$1</f>
        <v>CITY OF BRADY</v>
      </c>
    </row>
    <row r="3772" spans="1:17" ht="11.85" customHeight="1" x14ac:dyDescent="0.2">
      <c r="E3772" s="2" t="str">
        <f>$E$2</f>
        <v>BUDGET REPORT</v>
      </c>
    </row>
    <row r="3773" spans="1:17" ht="11.85" customHeight="1" x14ac:dyDescent="0.2">
      <c r="E3773" s="2" t="str">
        <f>$E$3</f>
        <v>FISCAL YEAR 2022 - 2023</v>
      </c>
    </row>
    <row r="3774" spans="1:17" ht="11.85" customHeight="1" x14ac:dyDescent="0.2">
      <c r="A3774" s="3" t="s">
        <v>1554</v>
      </c>
    </row>
    <row r="3775" spans="1:17" ht="11.85" customHeight="1" x14ac:dyDescent="0.2">
      <c r="A3775" s="3" t="s">
        <v>1560</v>
      </c>
    </row>
    <row r="3776" spans="1:17" ht="11.85" customHeight="1" x14ac:dyDescent="0.2">
      <c r="I3776" s="49" t="str">
        <f>$I$6</f>
        <v>(----- 2021-2022 ------)</v>
      </c>
      <c r="J3776" s="49"/>
      <c r="K3776" s="49"/>
      <c r="L3776" s="6"/>
      <c r="M3776" s="49" t="str">
        <f>$M$6</f>
        <v>2022-2023</v>
      </c>
      <c r="N3776" s="49"/>
      <c r="O3776" s="49"/>
      <c r="P3776" s="49"/>
      <c r="Q3776" s="49"/>
    </row>
    <row r="3777" spans="1:17" ht="11.85" customHeight="1" x14ac:dyDescent="0.2">
      <c r="C3777" s="7" t="str">
        <f>$C$7</f>
        <v>2018-2019</v>
      </c>
      <c r="D3777" s="6"/>
      <c r="E3777" s="7" t="str">
        <f>$E$7</f>
        <v>2019-2020</v>
      </c>
      <c r="F3777" s="6"/>
      <c r="G3777" s="7" t="str">
        <f>$G$7</f>
        <v>2020-2021</v>
      </c>
      <c r="H3777" s="6"/>
      <c r="I3777" s="7" t="s">
        <v>9</v>
      </c>
      <c r="J3777" s="6"/>
      <c r="K3777" s="8" t="str">
        <f>+$K$7</f>
        <v>PROJECTED</v>
      </c>
      <c r="L3777" s="6"/>
      <c r="M3777" s="8" t="str">
        <f>$M$7</f>
        <v>2022-2023</v>
      </c>
      <c r="N3777" s="6"/>
      <c r="O3777" s="8" t="str">
        <f>$O$7</f>
        <v>2022-2023</v>
      </c>
      <c r="P3777" s="6"/>
      <c r="Q3777" s="8" t="str">
        <f>$Q$7</f>
        <v xml:space="preserve">APPROVED </v>
      </c>
    </row>
    <row r="3778" spans="1:17" ht="11.85" customHeight="1" x14ac:dyDescent="0.2">
      <c r="A3778" s="9" t="s">
        <v>268</v>
      </c>
      <c r="C3778" s="10" t="s">
        <v>12</v>
      </c>
      <c r="D3778" s="6"/>
      <c r="E3778" s="10" t="s">
        <v>12</v>
      </c>
      <c r="F3778" s="6"/>
      <c r="G3778" s="10" t="s">
        <v>12</v>
      </c>
      <c r="H3778" s="6"/>
      <c r="I3778" s="10" t="s">
        <v>13</v>
      </c>
      <c r="J3778" s="6"/>
      <c r="K3778" s="11" t="s">
        <v>13</v>
      </c>
      <c r="L3778" s="6"/>
      <c r="M3778" s="11" t="str">
        <f>$M$8</f>
        <v>BASE</v>
      </c>
      <c r="N3778" s="6"/>
      <c r="O3778" s="11" t="str">
        <f>$O$8</f>
        <v>SUPPLEMENTAL</v>
      </c>
      <c r="P3778" s="6"/>
      <c r="Q3778" s="11" t="str">
        <f>$Q$8</f>
        <v>BUDGET</v>
      </c>
    </row>
    <row r="3779" spans="1:17" ht="11.85" customHeight="1" x14ac:dyDescent="0.2"/>
    <row r="3780" spans="1:17" ht="11.85" customHeight="1" x14ac:dyDescent="0.2">
      <c r="A3780" s="12" t="s">
        <v>281</v>
      </c>
      <c r="D3780" s="2"/>
      <c r="F3780" s="2"/>
      <c r="H3780" s="2"/>
      <c r="J3780" s="2"/>
      <c r="L3780" s="2"/>
      <c r="N3780" s="2"/>
      <c r="P3780" s="2"/>
    </row>
    <row r="3781" spans="1:17" ht="11.85" customHeight="1" x14ac:dyDescent="0.2">
      <c r="A3781" s="12"/>
      <c r="D3781" s="2"/>
      <c r="F3781" s="2"/>
      <c r="H3781" s="2"/>
      <c r="J3781" s="2"/>
      <c r="L3781" s="2"/>
      <c r="N3781" s="2"/>
      <c r="P3781" s="2"/>
    </row>
    <row r="3782" spans="1:17" ht="11.85" customHeight="1" x14ac:dyDescent="0.2">
      <c r="A3782" s="3" t="s">
        <v>1561</v>
      </c>
      <c r="C3782" s="2">
        <v>305537</v>
      </c>
      <c r="D3782" s="2"/>
      <c r="E3782" s="2">
        <v>0</v>
      </c>
      <c r="F3782" s="2"/>
      <c r="G3782" s="2">
        <v>0</v>
      </c>
      <c r="H3782" s="2"/>
      <c r="I3782" s="2">
        <v>10524463</v>
      </c>
      <c r="J3782" s="2"/>
      <c r="K3782" s="2">
        <v>3274463</v>
      </c>
      <c r="L3782" s="2"/>
      <c r="M3782" s="4">
        <v>7250000</v>
      </c>
      <c r="N3782" s="2"/>
      <c r="O3782" s="4">
        <v>0</v>
      </c>
      <c r="P3782" s="2"/>
      <c r="Q3782" s="4">
        <f t="shared" ref="Q3782:Q3788" si="108">+M3782+O3782</f>
        <v>7250000</v>
      </c>
    </row>
    <row r="3783" spans="1:17" ht="11.85" customHeight="1" x14ac:dyDescent="0.2">
      <c r="A3783" s="3" t="s">
        <v>1562</v>
      </c>
      <c r="C3783" s="2">
        <v>5000</v>
      </c>
      <c r="D3783" s="2"/>
      <c r="E3783" s="2">
        <v>0</v>
      </c>
      <c r="F3783" s="2"/>
      <c r="G3783" s="2">
        <v>322075</v>
      </c>
      <c r="H3783" s="2"/>
      <c r="I3783" s="2">
        <v>4695000</v>
      </c>
      <c r="J3783" s="2"/>
      <c r="K3783" s="2">
        <v>4372925</v>
      </c>
      <c r="L3783" s="2"/>
      <c r="M3783" s="4">
        <v>0</v>
      </c>
      <c r="N3783" s="2"/>
      <c r="O3783" s="4">
        <v>0</v>
      </c>
      <c r="P3783" s="2"/>
      <c r="Q3783" s="4">
        <f t="shared" si="108"/>
        <v>0</v>
      </c>
    </row>
    <row r="3784" spans="1:17" ht="11.85" customHeight="1" x14ac:dyDescent="0.2">
      <c r="A3784" s="3" t="s">
        <v>1563</v>
      </c>
      <c r="C3784" s="2">
        <v>67000</v>
      </c>
      <c r="D3784" s="2"/>
      <c r="E3784" s="2">
        <v>466772.11</v>
      </c>
      <c r="F3784" s="2"/>
      <c r="G3784" s="2">
        <f>12704155.01-322075</f>
        <v>12382080.01</v>
      </c>
      <c r="H3784" s="2"/>
      <c r="I3784" s="2">
        <v>0</v>
      </c>
      <c r="J3784" s="2"/>
      <c r="K3784" s="2">
        <v>459148</v>
      </c>
      <c r="L3784" s="2"/>
      <c r="M3784" s="4">
        <v>0</v>
      </c>
      <c r="N3784" s="2"/>
      <c r="O3784" s="4">
        <v>0</v>
      </c>
      <c r="P3784" s="2"/>
      <c r="Q3784" s="4">
        <f t="shared" si="108"/>
        <v>0</v>
      </c>
    </row>
    <row r="3785" spans="1:17" ht="11.85" customHeight="1" x14ac:dyDescent="0.2">
      <c r="A3785" s="3" t="s">
        <v>1564</v>
      </c>
      <c r="C3785" s="14">
        <v>0</v>
      </c>
      <c r="D3785" s="2"/>
      <c r="E3785" s="14">
        <v>0</v>
      </c>
      <c r="F3785" s="2"/>
      <c r="G3785" s="14">
        <v>189569.67</v>
      </c>
      <c r="H3785" s="2"/>
      <c r="I3785" s="14">
        <v>0</v>
      </c>
      <c r="J3785" s="2"/>
      <c r="K3785" s="14">
        <v>0</v>
      </c>
      <c r="L3785" s="2"/>
      <c r="M3785" s="15">
        <v>0</v>
      </c>
      <c r="N3785" s="2"/>
      <c r="O3785" s="15">
        <v>0</v>
      </c>
      <c r="P3785" s="2"/>
      <c r="Q3785" s="15">
        <f t="shared" si="108"/>
        <v>0</v>
      </c>
    </row>
    <row r="3786" spans="1:17" ht="11.85" hidden="1" customHeight="1" x14ac:dyDescent="0.2">
      <c r="C3786" s="2">
        <v>0</v>
      </c>
      <c r="D3786" s="2"/>
      <c r="E3786" s="2">
        <v>0</v>
      </c>
      <c r="F3786" s="2"/>
      <c r="G3786" s="2">
        <v>0</v>
      </c>
      <c r="H3786" s="2"/>
      <c r="I3786" s="2">
        <v>0</v>
      </c>
      <c r="J3786" s="2"/>
      <c r="K3786" s="4">
        <v>0</v>
      </c>
      <c r="L3786" s="2"/>
      <c r="M3786" s="4">
        <v>0</v>
      </c>
      <c r="N3786" s="2"/>
      <c r="O3786" s="4">
        <v>0</v>
      </c>
      <c r="P3786" s="2"/>
      <c r="Q3786" s="4">
        <f t="shared" si="108"/>
        <v>0</v>
      </c>
    </row>
    <row r="3787" spans="1:17" ht="11.85" hidden="1" customHeight="1" x14ac:dyDescent="0.2">
      <c r="C3787" s="2">
        <v>0</v>
      </c>
      <c r="D3787" s="2"/>
      <c r="E3787" s="2">
        <v>0</v>
      </c>
      <c r="F3787" s="2"/>
      <c r="G3787" s="2">
        <v>0</v>
      </c>
      <c r="H3787" s="2"/>
      <c r="I3787" s="2">
        <v>0</v>
      </c>
      <c r="J3787" s="2"/>
      <c r="K3787" s="4">
        <v>0</v>
      </c>
      <c r="L3787" s="2"/>
      <c r="M3787" s="4">
        <v>0</v>
      </c>
      <c r="N3787" s="2"/>
      <c r="O3787" s="4">
        <v>0</v>
      </c>
      <c r="P3787" s="2"/>
      <c r="Q3787" s="4">
        <f t="shared" si="108"/>
        <v>0</v>
      </c>
    </row>
    <row r="3788" spans="1:17" ht="11.85" hidden="1" customHeight="1" x14ac:dyDescent="0.2">
      <c r="C3788" s="14">
        <v>0</v>
      </c>
      <c r="D3788" s="2"/>
      <c r="E3788" s="14">
        <v>0</v>
      </c>
      <c r="F3788" s="2"/>
      <c r="G3788" s="14">
        <v>0</v>
      </c>
      <c r="H3788" s="2"/>
      <c r="I3788" s="14">
        <v>0</v>
      </c>
      <c r="J3788" s="2"/>
      <c r="K3788" s="15">
        <v>0</v>
      </c>
      <c r="L3788" s="2"/>
      <c r="M3788" s="15">
        <v>0</v>
      </c>
      <c r="N3788" s="2"/>
      <c r="O3788" s="15">
        <v>0</v>
      </c>
      <c r="P3788" s="2"/>
      <c r="Q3788" s="15">
        <f t="shared" si="108"/>
        <v>0</v>
      </c>
    </row>
    <row r="3789" spans="1:17" ht="11.85" customHeight="1" x14ac:dyDescent="0.2">
      <c r="A3789" s="3" t="s">
        <v>299</v>
      </c>
      <c r="C3789" s="2">
        <f>SUM(C3782:C3788)</f>
        <v>377537</v>
      </c>
      <c r="D3789" s="2"/>
      <c r="E3789" s="2">
        <f>SUM(E3782:E3788)</f>
        <v>466772.11</v>
      </c>
      <c r="F3789" s="2"/>
      <c r="G3789" s="2">
        <f>SUM(G3782:G3788)</f>
        <v>12893724.68</v>
      </c>
      <c r="H3789" s="2"/>
      <c r="I3789" s="2">
        <f>SUM(I3782:I3788)</f>
        <v>15219463</v>
      </c>
      <c r="J3789" s="2"/>
      <c r="K3789" s="2">
        <f>SUM(K3782:K3788)</f>
        <v>8106536</v>
      </c>
      <c r="L3789" s="2"/>
      <c r="M3789" s="34">
        <f>SUM(M3782:M3788)</f>
        <v>7250000</v>
      </c>
      <c r="N3789" s="2"/>
      <c r="O3789" s="2">
        <f>SUM(O3782:O3788)</f>
        <v>0</v>
      </c>
      <c r="P3789" s="2"/>
      <c r="Q3789" s="2">
        <f>SUM(Q3782:Q3788)</f>
        <v>7250000</v>
      </c>
    </row>
    <row r="3790" spans="1:17" ht="11.85" customHeight="1" x14ac:dyDescent="0.2"/>
    <row r="3791" spans="1:17" ht="11.85" customHeight="1" x14ac:dyDescent="0.2">
      <c r="D3791" s="2"/>
      <c r="F3791" s="2"/>
      <c r="H3791" s="2"/>
      <c r="J3791" s="2"/>
      <c r="L3791" s="2"/>
      <c r="N3791" s="2"/>
      <c r="P3791" s="2"/>
    </row>
    <row r="3792" spans="1:17" ht="11.85" customHeight="1" x14ac:dyDescent="0.2">
      <c r="A3792" s="12" t="s">
        <v>326</v>
      </c>
      <c r="D3792" s="2"/>
      <c r="F3792" s="2"/>
      <c r="H3792" s="2"/>
      <c r="J3792" s="2"/>
      <c r="L3792" s="2"/>
      <c r="N3792" s="2"/>
      <c r="P3792" s="2"/>
    </row>
    <row r="3793" spans="1:22" ht="11.85" customHeight="1" x14ac:dyDescent="0.2">
      <c r="A3793" s="3" t="s">
        <v>1565</v>
      </c>
      <c r="C3793" s="14">
        <v>0</v>
      </c>
      <c r="D3793" s="2"/>
      <c r="E3793" s="14">
        <v>0</v>
      </c>
      <c r="F3793" s="2"/>
      <c r="G3793" s="14">
        <v>330000</v>
      </c>
      <c r="H3793" s="2"/>
      <c r="I3793" s="14">
        <v>0</v>
      </c>
      <c r="J3793" s="2"/>
      <c r="K3793" s="15">
        <v>330000</v>
      </c>
      <c r="L3793" s="2"/>
      <c r="M3793" s="15">
        <v>330000</v>
      </c>
      <c r="N3793" s="2"/>
      <c r="O3793" s="15">
        <v>0</v>
      </c>
      <c r="P3793" s="2"/>
      <c r="Q3793" s="15">
        <f>M3793+O3793</f>
        <v>330000</v>
      </c>
    </row>
    <row r="3794" spans="1:22" ht="11.85" customHeight="1" x14ac:dyDescent="0.2">
      <c r="A3794" s="3" t="s">
        <v>330</v>
      </c>
      <c r="C3794" s="2">
        <f>SUM(C3793:C3793)</f>
        <v>0</v>
      </c>
      <c r="D3794" s="2"/>
      <c r="E3794" s="2">
        <f>SUM(E3793:E3793)</f>
        <v>0</v>
      </c>
      <c r="F3794" s="2"/>
      <c r="G3794" s="2">
        <f>SUM(G3793:G3793)</f>
        <v>330000</v>
      </c>
      <c r="H3794" s="2"/>
      <c r="I3794" s="2">
        <f>SUM(I3793:I3793)</f>
        <v>0</v>
      </c>
      <c r="J3794" s="2"/>
      <c r="K3794" s="4">
        <f>SUM(K3793:K3793)</f>
        <v>330000</v>
      </c>
      <c r="L3794" s="2"/>
      <c r="M3794" s="4">
        <f>SUM(M3793:M3793)</f>
        <v>330000</v>
      </c>
      <c r="N3794" s="2"/>
      <c r="O3794" s="4">
        <f>SUM(O3793:O3793)</f>
        <v>0</v>
      </c>
      <c r="P3794" s="2"/>
      <c r="Q3794" s="4">
        <f>SUM(Q3793:Q3793)</f>
        <v>330000</v>
      </c>
      <c r="V3794" s="35"/>
    </row>
    <row r="3795" spans="1:22" ht="11.85" customHeight="1" x14ac:dyDescent="0.2">
      <c r="D3795" s="2"/>
      <c r="F3795" s="2"/>
      <c r="H3795" s="2"/>
      <c r="J3795" s="2"/>
      <c r="L3795" s="2"/>
      <c r="N3795" s="2"/>
      <c r="P3795" s="2"/>
      <c r="T3795" s="13"/>
    </row>
    <row r="3796" spans="1:22" ht="11.85" customHeight="1" x14ac:dyDescent="0.2">
      <c r="A3796" s="3" t="s">
        <v>1566</v>
      </c>
      <c r="C3796" s="2">
        <f>+C3789+C3794</f>
        <v>377537</v>
      </c>
      <c r="D3796" s="2"/>
      <c r="E3796" s="2">
        <f>+E3789+E3794</f>
        <v>466772.11</v>
      </c>
      <c r="F3796" s="2"/>
      <c r="G3796" s="2">
        <f>+G3789+G3794</f>
        <v>13223724.68</v>
      </c>
      <c r="H3796" s="2"/>
      <c r="I3796" s="2">
        <f>+I3789+I3794</f>
        <v>15219463</v>
      </c>
      <c r="J3796" s="2"/>
      <c r="K3796" s="2">
        <f>+K3789+K3794</f>
        <v>8436536</v>
      </c>
      <c r="L3796" s="2"/>
      <c r="M3796" s="2">
        <f>+M3789+M3794</f>
        <v>7580000</v>
      </c>
      <c r="N3796" s="2"/>
      <c r="O3796" s="2">
        <f>+O3789+O3794</f>
        <v>0</v>
      </c>
      <c r="P3796" s="2"/>
      <c r="Q3796" s="2">
        <f>+Q3789+Q3794</f>
        <v>7580000</v>
      </c>
      <c r="R3796" s="2"/>
      <c r="U3796" s="16"/>
    </row>
    <row r="3797" spans="1:22" ht="11.85" customHeight="1" x14ac:dyDescent="0.2">
      <c r="D3797" s="2"/>
      <c r="F3797" s="2"/>
      <c r="H3797" s="2"/>
      <c r="J3797" s="2"/>
      <c r="L3797" s="2"/>
      <c r="N3797" s="2"/>
      <c r="P3797" s="2"/>
      <c r="T3797" s="13"/>
    </row>
    <row r="3798" spans="1:22" ht="11.85" customHeight="1" x14ac:dyDescent="0.2">
      <c r="D3798" s="2"/>
      <c r="F3798" s="2"/>
      <c r="H3798" s="2"/>
      <c r="J3798" s="2"/>
      <c r="L3798" s="2"/>
      <c r="N3798" s="2"/>
      <c r="P3798" s="2"/>
    </row>
    <row r="3799" spans="1:22" ht="11.85" customHeight="1" x14ac:dyDescent="0.2">
      <c r="D3799" s="2"/>
      <c r="F3799" s="2"/>
      <c r="H3799" s="2"/>
      <c r="J3799" s="2"/>
      <c r="L3799" s="2"/>
      <c r="N3799" s="2"/>
      <c r="P3799" s="2"/>
    </row>
    <row r="3800" spans="1:22" ht="11.85" customHeight="1" x14ac:dyDescent="0.2">
      <c r="D3800" s="2"/>
      <c r="F3800" s="2"/>
      <c r="H3800" s="2"/>
      <c r="J3800" s="2"/>
      <c r="L3800" s="2"/>
      <c r="N3800" s="2"/>
      <c r="P3800" s="2"/>
    </row>
    <row r="3801" spans="1:22" ht="11.85" customHeight="1" x14ac:dyDescent="0.2">
      <c r="D3801" s="2"/>
      <c r="F3801" s="2"/>
      <c r="H3801" s="2"/>
      <c r="J3801" s="2"/>
      <c r="L3801" s="2"/>
      <c r="N3801" s="2"/>
      <c r="P3801" s="2"/>
    </row>
    <row r="3802" spans="1:22" ht="11.85" customHeight="1" x14ac:dyDescent="0.2">
      <c r="D3802" s="2"/>
      <c r="F3802" s="2"/>
      <c r="H3802" s="2"/>
      <c r="J3802" s="2"/>
      <c r="L3802" s="2"/>
      <c r="N3802" s="2"/>
      <c r="P3802" s="2"/>
    </row>
    <row r="3803" spans="1:22" ht="11.25" customHeight="1" x14ac:dyDescent="0.2">
      <c r="A3803" s="1"/>
      <c r="B3803" s="1"/>
      <c r="E3803" s="2" t="str">
        <f>$E$1</f>
        <v>CITY OF BRADY</v>
      </c>
    </row>
    <row r="3804" spans="1:22" ht="11.25" customHeight="1" x14ac:dyDescent="0.2">
      <c r="E3804" s="2" t="str">
        <f>$E$2</f>
        <v>BUDGET REPORT</v>
      </c>
    </row>
    <row r="3805" spans="1:22" ht="11.25" customHeight="1" x14ac:dyDescent="0.2">
      <c r="E3805" s="2" t="str">
        <f>$E$3</f>
        <v>FISCAL YEAR 2022 - 2023</v>
      </c>
    </row>
    <row r="3806" spans="1:22" ht="11.25" customHeight="1" x14ac:dyDescent="0.2">
      <c r="A3806" s="3" t="s">
        <v>1554</v>
      </c>
    </row>
    <row r="3807" spans="1:22" ht="11.25" customHeight="1" x14ac:dyDescent="0.2"/>
    <row r="3808" spans="1:22" ht="11.25" customHeight="1" x14ac:dyDescent="0.2">
      <c r="I3808" s="49" t="str">
        <f>$I$6</f>
        <v>(----- 2021-2022 ------)</v>
      </c>
      <c r="J3808" s="49"/>
      <c r="K3808" s="49"/>
      <c r="L3808" s="6"/>
      <c r="M3808" s="49" t="str">
        <f>$M$6</f>
        <v>2022-2023</v>
      </c>
      <c r="N3808" s="49"/>
      <c r="O3808" s="49"/>
      <c r="P3808" s="49"/>
      <c r="Q3808" s="49"/>
    </row>
    <row r="3809" spans="1:20" ht="11.25" customHeight="1" x14ac:dyDescent="0.2">
      <c r="C3809" s="7" t="str">
        <f>$C$7</f>
        <v>2018-2019</v>
      </c>
      <c r="D3809" s="6"/>
      <c r="E3809" s="7" t="str">
        <f>$E$7</f>
        <v>2019-2020</v>
      </c>
      <c r="F3809" s="6"/>
      <c r="G3809" s="7" t="str">
        <f>$G$7</f>
        <v>2020-2021</v>
      </c>
      <c r="H3809" s="6"/>
      <c r="I3809" s="7" t="s">
        <v>9</v>
      </c>
      <c r="J3809" s="6"/>
      <c r="K3809" s="8" t="str">
        <f>+$K$7</f>
        <v>PROJECTED</v>
      </c>
      <c r="L3809" s="6"/>
      <c r="M3809" s="8" t="str">
        <f>$M$7</f>
        <v>2022-2023</v>
      </c>
      <c r="N3809" s="6"/>
      <c r="O3809" s="8" t="str">
        <f>$O$7</f>
        <v>2022-2023</v>
      </c>
      <c r="P3809" s="6"/>
      <c r="Q3809" s="8" t="str">
        <f>$Q$7</f>
        <v xml:space="preserve">APPROVED </v>
      </c>
    </row>
    <row r="3810" spans="1:20" ht="11.25" customHeight="1" x14ac:dyDescent="0.2">
      <c r="A3810" s="9" t="s">
        <v>268</v>
      </c>
      <c r="C3810" s="10" t="s">
        <v>12</v>
      </c>
      <c r="D3810" s="6"/>
      <c r="E3810" s="10" t="s">
        <v>12</v>
      </c>
      <c r="F3810" s="6"/>
      <c r="G3810" s="10" t="s">
        <v>12</v>
      </c>
      <c r="H3810" s="6"/>
      <c r="I3810" s="10" t="s">
        <v>13</v>
      </c>
      <c r="J3810" s="6"/>
      <c r="K3810" s="11" t="s">
        <v>13</v>
      </c>
      <c r="L3810" s="6"/>
      <c r="M3810" s="11" t="str">
        <f>$M$8</f>
        <v>BASE</v>
      </c>
      <c r="N3810" s="6"/>
      <c r="O3810" s="11" t="str">
        <f>$O$8</f>
        <v>SUPPLEMENTAL</v>
      </c>
      <c r="P3810" s="6"/>
      <c r="Q3810" s="11" t="str">
        <f>$Q$8</f>
        <v>BUDGET</v>
      </c>
    </row>
    <row r="3811" spans="1:20" s="36" customFormat="1" ht="10.15" customHeight="1" x14ac:dyDescent="0.25">
      <c r="C3811" s="37"/>
      <c r="E3811" s="37"/>
      <c r="G3811" s="37"/>
      <c r="I3811" s="37"/>
      <c r="K3811" s="38"/>
      <c r="M3811" s="38"/>
      <c r="O3811" s="38"/>
      <c r="Q3811" s="38"/>
      <c r="S3811" s="38"/>
      <c r="T3811" s="5"/>
    </row>
    <row r="3812" spans="1:20" s="36" customFormat="1" ht="11.25" customHeight="1" x14ac:dyDescent="0.25">
      <c r="C3812" s="37"/>
      <c r="D3812" s="37"/>
      <c r="E3812" s="37"/>
      <c r="F3812" s="37"/>
      <c r="G3812" s="37"/>
      <c r="H3812" s="37"/>
      <c r="I3812" s="37"/>
      <c r="J3812" s="37"/>
      <c r="K3812" s="38"/>
      <c r="L3812" s="37"/>
      <c r="M3812" s="38"/>
      <c r="N3812" s="37"/>
      <c r="O3812" s="38"/>
      <c r="P3812" s="37"/>
      <c r="Q3812" s="38"/>
      <c r="S3812" s="38"/>
      <c r="T3812" s="5"/>
    </row>
    <row r="3813" spans="1:20" s="36" customFormat="1" ht="11.25" customHeight="1" thickBot="1" x14ac:dyDescent="0.3">
      <c r="A3813" s="3" t="s">
        <v>1111</v>
      </c>
      <c r="B3813" s="3"/>
      <c r="C3813" s="25">
        <f>+C3796</f>
        <v>377537</v>
      </c>
      <c r="D3813" s="2"/>
      <c r="E3813" s="25">
        <f>+E3796</f>
        <v>466772.11</v>
      </c>
      <c r="F3813" s="2"/>
      <c r="G3813" s="25">
        <f>+G3796</f>
        <v>13223724.68</v>
      </c>
      <c r="H3813" s="2"/>
      <c r="I3813" s="25">
        <f>+I3796</f>
        <v>15219463</v>
      </c>
      <c r="J3813" s="2"/>
      <c r="K3813" s="25">
        <f>+K3796</f>
        <v>8436536</v>
      </c>
      <c r="L3813" s="2"/>
      <c r="M3813" s="25">
        <f>+M3796</f>
        <v>7580000</v>
      </c>
      <c r="N3813" s="2"/>
      <c r="O3813" s="25">
        <f>+O3796</f>
        <v>0</v>
      </c>
      <c r="P3813" s="2"/>
      <c r="Q3813" s="25">
        <f>+Q3796</f>
        <v>7580000</v>
      </c>
      <c r="R3813" s="3"/>
      <c r="S3813" s="38"/>
      <c r="T3813" s="5"/>
    </row>
    <row r="3814" spans="1:20" s="36" customFormat="1" ht="11.25" customHeight="1" thickTop="1" x14ac:dyDescent="0.25">
      <c r="A3814" s="3"/>
      <c r="B3814" s="3"/>
      <c r="C3814" s="2"/>
      <c r="D3814" s="2"/>
      <c r="E3814" s="2"/>
      <c r="F3814" s="2"/>
      <c r="G3814" s="2"/>
      <c r="H3814" s="2"/>
      <c r="I3814" s="2"/>
      <c r="J3814" s="2"/>
      <c r="K3814" s="4"/>
      <c r="L3814" s="2"/>
      <c r="M3814" s="4"/>
      <c r="N3814" s="2"/>
      <c r="O3814" s="4"/>
      <c r="P3814" s="2"/>
      <c r="Q3814" s="4"/>
      <c r="R3814" s="3"/>
      <c r="S3814" s="38"/>
      <c r="T3814" s="5"/>
    </row>
    <row r="3815" spans="1:20" s="36" customFormat="1" ht="11.25" customHeight="1" thickBot="1" x14ac:dyDescent="0.3">
      <c r="A3815" s="3" t="s">
        <v>1112</v>
      </c>
      <c r="B3815" s="3"/>
      <c r="C3815" s="25">
        <f>C3750-C3813</f>
        <v>28785147.300000001</v>
      </c>
      <c r="D3815" s="2"/>
      <c r="E3815" s="25">
        <f>E3750-E3813</f>
        <v>-215227.87999999998</v>
      </c>
      <c r="F3815" s="2"/>
      <c r="G3815" s="25">
        <f>G3750-G3813</f>
        <v>-12882853.91</v>
      </c>
      <c r="H3815" s="2"/>
      <c r="I3815" s="25">
        <f>I3750-I3813</f>
        <v>-15219463</v>
      </c>
      <c r="J3815" s="2"/>
      <c r="K3815" s="25">
        <f>K3750-K3813</f>
        <v>-8106536</v>
      </c>
      <c r="L3815" s="2"/>
      <c r="M3815" s="25">
        <f>M3750-M3813</f>
        <v>-7250000</v>
      </c>
      <c r="N3815" s="2"/>
      <c r="O3815" s="25">
        <f>O3750-O3813</f>
        <v>0</v>
      </c>
      <c r="P3815" s="2"/>
      <c r="Q3815" s="25">
        <f>Q3750-Q3813</f>
        <v>-7250000</v>
      </c>
      <c r="R3815" s="3"/>
      <c r="S3815" s="38"/>
      <c r="T3815" s="5"/>
    </row>
    <row r="3816" spans="1:20" s="36" customFormat="1" ht="11.25" customHeight="1" thickTop="1" x14ac:dyDescent="0.25">
      <c r="A3816" s="3"/>
      <c r="B3816" s="3"/>
      <c r="C3816" s="2"/>
      <c r="D3816" s="2"/>
      <c r="E3816" s="2"/>
      <c r="F3816" s="2"/>
      <c r="G3816" s="2"/>
      <c r="H3816" s="2"/>
      <c r="I3816" s="2"/>
      <c r="J3816" s="2"/>
      <c r="K3816" s="4"/>
      <c r="L3816" s="2"/>
      <c r="M3816" s="4"/>
      <c r="N3816" s="2"/>
      <c r="O3816" s="4"/>
      <c r="P3816" s="2"/>
      <c r="Q3816" s="4"/>
      <c r="R3816" s="3"/>
      <c r="S3816" s="38"/>
      <c r="T3816" s="5"/>
    </row>
    <row r="3817" spans="1:20" s="36" customFormat="1" ht="11.25" customHeight="1" x14ac:dyDescent="0.25">
      <c r="A3817" s="3"/>
      <c r="B3817" s="3"/>
      <c r="C3817" s="2"/>
      <c r="D3817" s="2"/>
      <c r="E3817" s="2"/>
      <c r="F3817" s="2"/>
      <c r="G3817" s="2"/>
      <c r="H3817" s="2"/>
      <c r="I3817" s="2"/>
      <c r="J3817" s="2"/>
      <c r="K3817" s="4"/>
      <c r="L3817" s="2"/>
      <c r="M3817" s="4"/>
      <c r="N3817" s="2"/>
      <c r="O3817" s="4"/>
      <c r="P3817" s="2"/>
      <c r="Q3817" s="4"/>
      <c r="R3817" s="3"/>
      <c r="S3817" s="38"/>
      <c r="T3817" s="5"/>
    </row>
    <row r="3818" spans="1:20" s="36" customFormat="1" ht="11.25" customHeight="1" x14ac:dyDescent="0.25">
      <c r="A3818" s="3" t="s">
        <v>1113</v>
      </c>
      <c r="B3818" s="3"/>
      <c r="C3818" s="2"/>
      <c r="D3818" s="2"/>
      <c r="E3818" s="2"/>
      <c r="F3818" s="2"/>
      <c r="G3818" s="2"/>
      <c r="H3818" s="2"/>
      <c r="I3818" s="2"/>
      <c r="J3818" s="2"/>
      <c r="K3818" s="4"/>
      <c r="L3818" s="2"/>
      <c r="M3818" s="4"/>
      <c r="N3818" s="2"/>
      <c r="O3818" s="4"/>
      <c r="P3818" s="2"/>
      <c r="Q3818" s="4"/>
      <c r="R3818" s="3"/>
      <c r="S3818" s="38"/>
      <c r="T3818" s="5"/>
    </row>
    <row r="3819" spans="1:20" s="36" customFormat="1" ht="11.25" customHeight="1" thickBot="1" x14ac:dyDescent="0.3">
      <c r="A3819" s="3" t="s">
        <v>17</v>
      </c>
      <c r="B3819" s="3"/>
      <c r="C3819" s="25">
        <f>C3735+C3750-C3796</f>
        <v>28785147.300000001</v>
      </c>
      <c r="D3819" s="2"/>
      <c r="E3819" s="25">
        <f>E3735+E3750-E3796</f>
        <v>28569919.420000002</v>
      </c>
      <c r="F3819" s="2"/>
      <c r="G3819" s="25">
        <f>G3735+G3750-G3796</f>
        <v>15687065.510000002</v>
      </c>
      <c r="H3819" s="2"/>
      <c r="I3819" s="25">
        <f>I3735+I3750-I3796</f>
        <v>467602.51000000164</v>
      </c>
      <c r="J3819" s="2"/>
      <c r="K3819" s="25">
        <f>K3735+K3750-K3796</f>
        <v>7580529.5100000016</v>
      </c>
      <c r="L3819" s="2"/>
      <c r="M3819" s="25">
        <f>M3735+M3750-M3796</f>
        <v>330529.51000000164</v>
      </c>
      <c r="N3819" s="2"/>
      <c r="O3819" s="4"/>
      <c r="P3819" s="2"/>
      <c r="Q3819" s="25">
        <f>Q3735+Q3750-Q3796</f>
        <v>330529.51000000164</v>
      </c>
      <c r="R3819" s="3"/>
      <c r="S3819" s="38"/>
      <c r="T3819" s="5"/>
    </row>
    <row r="3820" spans="1:20" s="36" customFormat="1" ht="11.25" customHeight="1" thickTop="1" x14ac:dyDescent="0.25">
      <c r="A3820" s="3"/>
      <c r="B3820" s="3"/>
      <c r="C3820" s="2"/>
      <c r="D3820" s="2"/>
      <c r="E3820" s="2"/>
      <c r="F3820" s="2"/>
      <c r="G3820" s="2"/>
      <c r="H3820" s="2"/>
      <c r="I3820" s="2"/>
      <c r="J3820" s="2"/>
      <c r="K3820" s="4"/>
      <c r="L3820" s="2"/>
      <c r="M3820" s="4"/>
      <c r="N3820" s="2"/>
      <c r="O3820" s="4"/>
      <c r="P3820" s="2"/>
      <c r="Q3820" s="4"/>
      <c r="R3820" s="3"/>
      <c r="S3820" s="38"/>
      <c r="T3820" s="5"/>
    </row>
    <row r="3821" spans="1:20" s="36" customFormat="1" ht="11.25" customHeight="1" x14ac:dyDescent="0.25">
      <c r="C3821" s="37"/>
      <c r="E3821" s="37"/>
      <c r="G3821" s="37"/>
      <c r="I3821" s="37"/>
      <c r="K3821" s="38"/>
      <c r="M3821" s="38"/>
      <c r="O3821" s="38"/>
      <c r="Q3821" s="38"/>
      <c r="S3821" s="38"/>
      <c r="T3821" s="5"/>
    </row>
    <row r="3822" spans="1:20" s="36" customFormat="1" ht="11.25" customHeight="1" x14ac:dyDescent="0.25">
      <c r="C3822" s="37"/>
      <c r="E3822" s="37"/>
      <c r="G3822" s="37"/>
      <c r="I3822" s="37"/>
      <c r="K3822" s="38"/>
      <c r="M3822" s="38"/>
      <c r="O3822" s="38"/>
      <c r="Q3822" s="38"/>
      <c r="S3822" s="38"/>
      <c r="T3822" s="5"/>
    </row>
    <row r="3823" spans="1:20" s="36" customFormat="1" ht="11.25" customHeight="1" x14ac:dyDescent="0.25">
      <c r="C3823" s="37"/>
      <c r="E3823" s="37"/>
      <c r="G3823" s="37"/>
      <c r="I3823" s="37"/>
      <c r="K3823" s="38"/>
      <c r="M3823" s="38"/>
      <c r="O3823" s="38"/>
      <c r="Q3823" s="38"/>
      <c r="S3823" s="38"/>
      <c r="T3823" s="5"/>
    </row>
    <row r="3824" spans="1:20" s="36" customFormat="1" ht="11.25" customHeight="1" x14ac:dyDescent="0.25">
      <c r="C3824" s="37"/>
      <c r="E3824" s="37"/>
      <c r="G3824" s="37"/>
      <c r="I3824" s="37"/>
      <c r="K3824" s="38"/>
      <c r="M3824" s="38"/>
      <c r="O3824" s="38"/>
      <c r="Q3824" s="38"/>
      <c r="S3824" s="38"/>
      <c r="T3824" s="5"/>
    </row>
    <row r="3825" spans="1:20" s="36" customFormat="1" ht="11.25" customHeight="1" x14ac:dyDescent="0.25">
      <c r="C3825" s="37"/>
      <c r="E3825" s="37"/>
      <c r="G3825" s="37"/>
      <c r="I3825" s="37"/>
      <c r="K3825" s="38"/>
      <c r="M3825" s="38"/>
      <c r="O3825" s="38"/>
      <c r="Q3825" s="38"/>
      <c r="S3825" s="38"/>
      <c r="T3825" s="5"/>
    </row>
    <row r="3826" spans="1:20" s="36" customFormat="1" ht="11.25" customHeight="1" x14ac:dyDescent="0.25">
      <c r="C3826" s="37"/>
      <c r="E3826" s="37"/>
      <c r="G3826" s="37"/>
      <c r="I3826" s="37"/>
      <c r="K3826" s="38"/>
      <c r="M3826" s="38"/>
      <c r="O3826" s="38"/>
      <c r="Q3826" s="38"/>
      <c r="S3826" s="38"/>
      <c r="T3826" s="5"/>
    </row>
    <row r="3827" spans="1:20" s="36" customFormat="1" ht="11.25" customHeight="1" x14ac:dyDescent="0.25">
      <c r="C3827" s="37"/>
      <c r="E3827" s="37"/>
      <c r="G3827" s="37"/>
      <c r="I3827" s="37"/>
      <c r="K3827" s="38"/>
      <c r="M3827" s="38"/>
      <c r="O3827" s="38"/>
      <c r="Q3827" s="38"/>
      <c r="S3827" s="38"/>
      <c r="T3827" s="5"/>
    </row>
    <row r="3828" spans="1:20" s="36" customFormat="1" ht="11.25" customHeight="1" x14ac:dyDescent="0.25">
      <c r="C3828" s="37"/>
      <c r="E3828" s="37"/>
      <c r="G3828" s="37"/>
      <c r="I3828" s="37"/>
      <c r="K3828" s="38"/>
      <c r="M3828" s="38"/>
      <c r="O3828" s="38"/>
      <c r="Q3828" s="38"/>
      <c r="S3828" s="38"/>
      <c r="T3828" s="5"/>
    </row>
    <row r="3829" spans="1:20" s="36" customFormat="1" ht="11.25" customHeight="1" x14ac:dyDescent="0.25">
      <c r="C3829" s="37"/>
      <c r="E3829" s="37"/>
      <c r="G3829" s="37"/>
      <c r="I3829" s="37"/>
      <c r="K3829" s="38"/>
      <c r="M3829" s="38"/>
      <c r="O3829" s="38"/>
      <c r="Q3829" s="38"/>
      <c r="S3829" s="38"/>
      <c r="T3829" s="5"/>
    </row>
    <row r="3830" spans="1:20" s="36" customFormat="1" ht="11.25" customHeight="1" x14ac:dyDescent="0.25">
      <c r="C3830" s="37"/>
      <c r="E3830" s="37"/>
      <c r="G3830" s="37"/>
      <c r="I3830" s="37"/>
      <c r="K3830" s="38"/>
      <c r="M3830" s="38"/>
      <c r="O3830" s="38"/>
      <c r="Q3830" s="38"/>
      <c r="S3830" s="38"/>
      <c r="T3830" s="5"/>
    </row>
    <row r="3831" spans="1:20" s="36" customFormat="1" ht="11.25" customHeight="1" x14ac:dyDescent="0.25">
      <c r="C3831" s="37"/>
      <c r="E3831" s="37"/>
      <c r="G3831" s="37"/>
      <c r="I3831" s="37"/>
      <c r="K3831" s="38"/>
      <c r="M3831" s="38"/>
      <c r="O3831" s="38"/>
      <c r="Q3831" s="38"/>
      <c r="S3831" s="38"/>
      <c r="T3831" s="5"/>
    </row>
    <row r="3832" spans="1:20" ht="11.25" customHeight="1" x14ac:dyDescent="0.2"/>
    <row r="3833" spans="1:20" ht="11.25" customHeight="1" x14ac:dyDescent="0.2"/>
    <row r="3834" spans="1:20" ht="11.25" customHeight="1" x14ac:dyDescent="0.2"/>
    <row r="3835" spans="1:20" ht="11.25" customHeight="1" x14ac:dyDescent="0.2"/>
    <row r="3836" spans="1:20" ht="11.25" customHeight="1" x14ac:dyDescent="0.2"/>
    <row r="3837" spans="1:20" ht="11.25" customHeight="1" x14ac:dyDescent="0.2"/>
    <row r="3838" spans="1:20" ht="11.25" customHeight="1" x14ac:dyDescent="0.2"/>
    <row r="3839" spans="1:20" ht="11.25" customHeight="1" x14ac:dyDescent="0.2"/>
    <row r="3840" spans="1:20" ht="11.25" customHeight="1" x14ac:dyDescent="0.2">
      <c r="A3840" s="1"/>
      <c r="B3840" s="1"/>
      <c r="E3840" s="2" t="str">
        <f>$E$1</f>
        <v>CITY OF BRADY</v>
      </c>
    </row>
    <row r="3841" spans="1:17" ht="11.25" customHeight="1" x14ac:dyDescent="0.2">
      <c r="E3841" s="2" t="str">
        <f>$E$2</f>
        <v>BUDGET REPORT</v>
      </c>
    </row>
    <row r="3842" spans="1:17" ht="11.25" customHeight="1" x14ac:dyDescent="0.2">
      <c r="E3842" s="2" t="str">
        <f>$E$3</f>
        <v>FISCAL YEAR 2022 - 2023</v>
      </c>
    </row>
    <row r="3843" spans="1:17" ht="11.25" customHeight="1" x14ac:dyDescent="0.2">
      <c r="A3843" s="3" t="s">
        <v>1567</v>
      </c>
    </row>
    <row r="3844" spans="1:17" ht="11.25" customHeight="1" x14ac:dyDescent="0.2"/>
    <row r="3845" spans="1:17" ht="11.25" customHeight="1" x14ac:dyDescent="0.2">
      <c r="I3845" s="49" t="str">
        <f>$I$6</f>
        <v>(----- 2021-2022 ------)</v>
      </c>
      <c r="J3845" s="49"/>
      <c r="K3845" s="49"/>
      <c r="L3845" s="6"/>
      <c r="M3845" s="49" t="str">
        <f>$M$6</f>
        <v>2022-2023</v>
      </c>
      <c r="N3845" s="49"/>
      <c r="O3845" s="49"/>
      <c r="P3845" s="49"/>
      <c r="Q3845" s="49"/>
    </row>
    <row r="3846" spans="1:17" ht="11.25" customHeight="1" x14ac:dyDescent="0.2">
      <c r="C3846" s="7" t="str">
        <f>$C$7</f>
        <v>2018-2019</v>
      </c>
      <c r="D3846" s="6"/>
      <c r="E3846" s="7" t="str">
        <f>$E$7</f>
        <v>2019-2020</v>
      </c>
      <c r="F3846" s="6"/>
      <c r="G3846" s="7" t="str">
        <f>$G$7</f>
        <v>2020-2021</v>
      </c>
      <c r="H3846" s="6"/>
      <c r="I3846" s="7" t="s">
        <v>9</v>
      </c>
      <c r="J3846" s="6"/>
      <c r="K3846" s="8" t="str">
        <f>+$K$7</f>
        <v>PROJECTED</v>
      </c>
      <c r="L3846" s="6"/>
      <c r="M3846" s="8" t="str">
        <f>$M$7</f>
        <v>2022-2023</v>
      </c>
      <c r="N3846" s="6"/>
      <c r="O3846" s="8" t="str">
        <f>$O$7</f>
        <v>2022-2023</v>
      </c>
      <c r="P3846" s="6"/>
      <c r="Q3846" s="8" t="str">
        <f>$Q$7</f>
        <v xml:space="preserve">APPROVED </v>
      </c>
    </row>
    <row r="3847" spans="1:17" ht="11.25" customHeight="1" x14ac:dyDescent="0.2">
      <c r="A3847" s="9"/>
      <c r="C3847" s="10" t="s">
        <v>12</v>
      </c>
      <c r="D3847" s="6"/>
      <c r="E3847" s="10" t="s">
        <v>12</v>
      </c>
      <c r="F3847" s="6"/>
      <c r="G3847" s="10" t="s">
        <v>12</v>
      </c>
      <c r="H3847" s="6"/>
      <c r="I3847" s="10" t="s">
        <v>13</v>
      </c>
      <c r="J3847" s="6"/>
      <c r="K3847" s="11" t="s">
        <v>13</v>
      </c>
      <c r="L3847" s="6"/>
      <c r="M3847" s="11" t="str">
        <f>$M$8</f>
        <v>BASE</v>
      </c>
      <c r="N3847" s="6"/>
      <c r="O3847" s="11" t="str">
        <f>$O$8</f>
        <v>SUPPLEMENTAL</v>
      </c>
      <c r="P3847" s="6"/>
      <c r="Q3847" s="11" t="str">
        <f>$Q$8</f>
        <v>BUDGET</v>
      </c>
    </row>
    <row r="3848" spans="1:17" ht="11.25" customHeight="1" x14ac:dyDescent="0.2"/>
    <row r="3849" spans="1:17" ht="11.25" customHeight="1" x14ac:dyDescent="0.2">
      <c r="A3849" s="3" t="s">
        <v>16</v>
      </c>
      <c r="D3849" s="2"/>
      <c r="F3849" s="2"/>
      <c r="H3849" s="2"/>
      <c r="J3849" s="2"/>
      <c r="L3849" s="2"/>
      <c r="N3849" s="2"/>
      <c r="P3849" s="2"/>
    </row>
    <row r="3850" spans="1:17" ht="11.25" customHeight="1" x14ac:dyDescent="0.2">
      <c r="A3850" s="3" t="s">
        <v>17</v>
      </c>
      <c r="C3850" s="2">
        <v>0</v>
      </c>
      <c r="D3850" s="2"/>
      <c r="E3850" s="2">
        <f>+C3937</f>
        <v>14409468.15</v>
      </c>
      <c r="F3850" s="2"/>
      <c r="G3850" s="2">
        <f>+E3937</f>
        <v>14514670.010000002</v>
      </c>
      <c r="H3850" s="2"/>
      <c r="I3850" s="2">
        <f>+G3937</f>
        <v>15957448.720000003</v>
      </c>
      <c r="J3850" s="2"/>
      <c r="K3850" s="4">
        <f>+I3850</f>
        <v>15957448.720000003</v>
      </c>
      <c r="L3850" s="2"/>
      <c r="M3850" s="2">
        <f>+K3937</f>
        <v>10234168.720000003</v>
      </c>
      <c r="N3850" s="2"/>
      <c r="P3850" s="2"/>
      <c r="Q3850" s="4">
        <f>+M3850</f>
        <v>10234168.720000003</v>
      </c>
    </row>
    <row r="3851" spans="1:17" ht="11.25" customHeight="1" x14ac:dyDescent="0.2">
      <c r="D3851" s="2"/>
      <c r="F3851" s="2"/>
      <c r="H3851" s="2"/>
      <c r="J3851" s="2"/>
      <c r="L3851" s="2"/>
      <c r="N3851" s="2"/>
      <c r="P3851" s="2"/>
    </row>
    <row r="3852" spans="1:17" ht="11.25" customHeight="1" x14ac:dyDescent="0.2">
      <c r="A3852" s="12" t="s">
        <v>18</v>
      </c>
      <c r="D3852" s="2"/>
      <c r="F3852" s="2"/>
      <c r="H3852" s="2"/>
      <c r="J3852" s="2"/>
      <c r="L3852" s="2"/>
      <c r="N3852" s="2"/>
      <c r="P3852" s="2"/>
    </row>
    <row r="3853" spans="1:17" ht="11.25" customHeight="1" x14ac:dyDescent="0.2">
      <c r="D3853" s="2"/>
      <c r="F3853" s="2"/>
      <c r="H3853" s="2"/>
      <c r="J3853" s="2"/>
      <c r="L3853" s="2"/>
      <c r="N3853" s="2"/>
      <c r="P3853" s="2"/>
    </row>
    <row r="3854" spans="1:17" ht="11.25" customHeight="1" x14ac:dyDescent="0.2">
      <c r="A3854" s="12" t="s">
        <v>1115</v>
      </c>
      <c r="D3854" s="2"/>
      <c r="F3854" s="2"/>
      <c r="H3854" s="2"/>
      <c r="J3854" s="2"/>
      <c r="L3854" s="2"/>
      <c r="N3854" s="2"/>
      <c r="P3854" s="2"/>
    </row>
    <row r="3855" spans="1:17" ht="11.25" customHeight="1" x14ac:dyDescent="0.2">
      <c r="A3855" s="3" t="s">
        <v>1568</v>
      </c>
      <c r="C3855" s="2">
        <v>8410239.1300000008</v>
      </c>
      <c r="D3855" s="2"/>
      <c r="E3855" s="2">
        <v>71036.09</v>
      </c>
      <c r="F3855" s="2"/>
      <c r="G3855" s="2">
        <v>1597.86</v>
      </c>
      <c r="H3855" s="2"/>
      <c r="I3855" s="2">
        <v>0</v>
      </c>
      <c r="J3855" s="2"/>
      <c r="K3855" s="4">
        <v>0</v>
      </c>
      <c r="L3855" s="2"/>
      <c r="M3855" s="4">
        <v>0</v>
      </c>
      <c r="N3855" s="2"/>
      <c r="O3855" s="4">
        <v>0</v>
      </c>
      <c r="P3855" s="2"/>
      <c r="Q3855" s="4">
        <f>+M3855+O3855</f>
        <v>0</v>
      </c>
    </row>
    <row r="3856" spans="1:17" ht="11.25" customHeight="1" x14ac:dyDescent="0.2">
      <c r="A3856" s="3" t="s">
        <v>1569</v>
      </c>
      <c r="C3856" s="2">
        <v>2037362.01</v>
      </c>
      <c r="D3856" s="2"/>
      <c r="E3856" s="2">
        <v>16386.919999999998</v>
      </c>
      <c r="F3856" s="2"/>
      <c r="G3856" s="2">
        <v>368.61</v>
      </c>
      <c r="H3856" s="2"/>
      <c r="I3856" s="2">
        <v>0</v>
      </c>
      <c r="J3856" s="2"/>
      <c r="K3856" s="4">
        <v>0</v>
      </c>
      <c r="L3856" s="2"/>
      <c r="M3856" s="4">
        <v>0</v>
      </c>
      <c r="N3856" s="2"/>
      <c r="O3856" s="4">
        <v>0</v>
      </c>
      <c r="P3856" s="2"/>
      <c r="Q3856" s="4">
        <f>+M3856+O3856</f>
        <v>0</v>
      </c>
    </row>
    <row r="3857" spans="1:17" ht="11.25" customHeight="1" x14ac:dyDescent="0.2">
      <c r="A3857" s="3" t="s">
        <v>1570</v>
      </c>
      <c r="C3857" s="2">
        <v>4255258.7699999996</v>
      </c>
      <c r="D3857" s="2"/>
      <c r="E3857" s="2">
        <v>36436.620000000003</v>
      </c>
      <c r="F3857" s="2"/>
      <c r="G3857" s="2">
        <v>813.38</v>
      </c>
      <c r="H3857" s="2"/>
      <c r="I3857" s="2">
        <v>0</v>
      </c>
      <c r="J3857" s="2"/>
      <c r="K3857" s="4">
        <v>0</v>
      </c>
      <c r="L3857" s="2"/>
      <c r="M3857" s="4">
        <v>0</v>
      </c>
      <c r="N3857" s="2"/>
      <c r="O3857" s="4">
        <v>0</v>
      </c>
      <c r="P3857" s="2"/>
      <c r="Q3857" s="4">
        <f>+M3857+O3857</f>
        <v>0</v>
      </c>
    </row>
    <row r="3858" spans="1:17" ht="11.25" customHeight="1" x14ac:dyDescent="0.2">
      <c r="A3858" s="3" t="s">
        <v>1571</v>
      </c>
      <c r="C3858" s="14">
        <v>0</v>
      </c>
      <c r="D3858" s="2"/>
      <c r="E3858" s="14">
        <v>0</v>
      </c>
      <c r="F3858" s="2"/>
      <c r="G3858" s="14">
        <v>1905065.2</v>
      </c>
      <c r="H3858" s="2"/>
      <c r="I3858" s="14">
        <v>0</v>
      </c>
      <c r="J3858" s="2"/>
      <c r="K3858" s="15">
        <v>0</v>
      </c>
      <c r="L3858" s="2"/>
      <c r="M3858" s="15">
        <v>0</v>
      </c>
      <c r="N3858" s="2"/>
      <c r="O3858" s="15">
        <v>0</v>
      </c>
      <c r="P3858" s="2"/>
      <c r="Q3858" s="15">
        <f>+M3858+O3858</f>
        <v>0</v>
      </c>
    </row>
    <row r="3859" spans="1:17" ht="11.25" customHeight="1" x14ac:dyDescent="0.2">
      <c r="A3859" s="3" t="s">
        <v>1118</v>
      </c>
      <c r="C3859" s="2">
        <f>SUM(C3855:C3858)</f>
        <v>14702859.91</v>
      </c>
      <c r="D3859" s="2"/>
      <c r="E3859" s="2">
        <f>SUM(E3855:E3858)</f>
        <v>123859.63</v>
      </c>
      <c r="F3859" s="2"/>
      <c r="G3859" s="2">
        <f>SUM(G3855:G3858)</f>
        <v>1907845.05</v>
      </c>
      <c r="H3859" s="2"/>
      <c r="I3859" s="2">
        <f>SUM(I3855:I3858)</f>
        <v>0</v>
      </c>
      <c r="J3859" s="2"/>
      <c r="K3859" s="4">
        <f>SUM(K3855:K3858)</f>
        <v>0</v>
      </c>
      <c r="L3859" s="2"/>
      <c r="M3859" s="4">
        <f>SUM(M3855:M3858)</f>
        <v>0</v>
      </c>
      <c r="N3859" s="2"/>
      <c r="O3859" s="4">
        <f>SUM(O3855:O3858)</f>
        <v>0</v>
      </c>
      <c r="P3859" s="2"/>
      <c r="Q3859" s="4">
        <f>SUM(Q3855:Q3858)</f>
        <v>0</v>
      </c>
    </row>
    <row r="3860" spans="1:17" ht="11.25" customHeight="1" x14ac:dyDescent="0.2">
      <c r="D3860" s="2"/>
      <c r="F3860" s="2"/>
      <c r="H3860" s="2"/>
      <c r="J3860" s="2"/>
      <c r="L3860" s="2"/>
      <c r="N3860" s="2"/>
      <c r="P3860" s="2"/>
    </row>
    <row r="3861" spans="1:17" ht="11.85" customHeight="1" x14ac:dyDescent="0.2">
      <c r="A3861" s="12" t="s">
        <v>238</v>
      </c>
      <c r="D3861" s="2"/>
      <c r="F3861" s="2"/>
      <c r="H3861" s="2"/>
      <c r="J3861" s="2"/>
      <c r="L3861" s="2"/>
      <c r="N3861" s="2"/>
      <c r="P3861" s="2"/>
    </row>
    <row r="3862" spans="1:17" ht="11.85" customHeight="1" x14ac:dyDescent="0.2">
      <c r="A3862" s="3" t="s">
        <v>1572</v>
      </c>
      <c r="C3862" s="14">
        <v>0</v>
      </c>
      <c r="D3862" s="2"/>
      <c r="E3862" s="14">
        <v>0</v>
      </c>
      <c r="F3862" s="2"/>
      <c r="G3862" s="14">
        <v>260754.5</v>
      </c>
      <c r="H3862" s="2"/>
      <c r="I3862" s="14">
        <v>0</v>
      </c>
      <c r="J3862" s="2"/>
      <c r="K3862" s="15">
        <v>265880</v>
      </c>
      <c r="L3862" s="2"/>
      <c r="M3862" s="15">
        <v>331000</v>
      </c>
      <c r="N3862" s="2"/>
      <c r="O3862" s="15">
        <v>0</v>
      </c>
      <c r="P3862" s="2"/>
      <c r="Q3862" s="15">
        <f>+M3862+O3862</f>
        <v>331000</v>
      </c>
    </row>
    <row r="3863" spans="1:17" ht="11.85" customHeight="1" x14ac:dyDescent="0.2">
      <c r="A3863" s="3" t="s">
        <v>252</v>
      </c>
      <c r="C3863" s="2">
        <f>SUM(C3862:C3862)</f>
        <v>0</v>
      </c>
      <c r="D3863" s="2"/>
      <c r="E3863" s="2">
        <f>SUM(E3862:E3862)</f>
        <v>0</v>
      </c>
      <c r="F3863" s="2"/>
      <c r="G3863" s="2">
        <f>SUM(G3862:G3862)</f>
        <v>260754.5</v>
      </c>
      <c r="H3863" s="2"/>
      <c r="I3863" s="2">
        <f>SUM(I3862:I3862)</f>
        <v>0</v>
      </c>
      <c r="J3863" s="2"/>
      <c r="K3863" s="4">
        <f>SUM(K3862:K3862)</f>
        <v>265880</v>
      </c>
      <c r="L3863" s="2"/>
      <c r="M3863" s="4">
        <f>SUM(M3862:M3862)</f>
        <v>331000</v>
      </c>
      <c r="N3863" s="2"/>
      <c r="O3863" s="4">
        <f>SUM(O3862:O3862)</f>
        <v>0</v>
      </c>
      <c r="P3863" s="2"/>
      <c r="Q3863" s="4">
        <f>SUM(Q3862:Q3862)</f>
        <v>331000</v>
      </c>
    </row>
    <row r="3864" spans="1:17" ht="11.85" customHeight="1" x14ac:dyDescent="0.2">
      <c r="D3864" s="2"/>
      <c r="F3864" s="2"/>
      <c r="H3864" s="2"/>
      <c r="J3864" s="2"/>
      <c r="L3864" s="2"/>
      <c r="N3864" s="2"/>
      <c r="P3864" s="2"/>
    </row>
    <row r="3865" spans="1:17" ht="11.85" customHeight="1" x14ac:dyDescent="0.2"/>
    <row r="3866" spans="1:17" ht="11.25" customHeight="1" thickBot="1" x14ac:dyDescent="0.25">
      <c r="A3866" s="3" t="s">
        <v>265</v>
      </c>
      <c r="C3866" s="25">
        <f>C3859+C3863</f>
        <v>14702859.91</v>
      </c>
      <c r="D3866" s="2"/>
      <c r="E3866" s="25">
        <f>E3859+E3863</f>
        <v>123859.63</v>
      </c>
      <c r="F3866" s="2"/>
      <c r="G3866" s="25">
        <f>G3859+G3863</f>
        <v>2168599.5499999998</v>
      </c>
      <c r="H3866" s="2"/>
      <c r="I3866" s="25">
        <f>I3859+I3863</f>
        <v>0</v>
      </c>
      <c r="J3866" s="2"/>
      <c r="K3866" s="26">
        <f>K3859+K3863</f>
        <v>265880</v>
      </c>
      <c r="L3866" s="2"/>
      <c r="M3866" s="26">
        <f>M3859+M3863</f>
        <v>331000</v>
      </c>
      <c r="N3866" s="2"/>
      <c r="O3866" s="26">
        <f>O3859+O3863</f>
        <v>0</v>
      </c>
      <c r="P3866" s="2"/>
      <c r="Q3866" s="26">
        <f>Q3859+Q3863</f>
        <v>331000</v>
      </c>
    </row>
    <row r="3867" spans="1:17" ht="11.25" customHeight="1" thickTop="1" x14ac:dyDescent="0.2">
      <c r="D3867" s="2"/>
      <c r="F3867" s="2"/>
      <c r="H3867" s="2"/>
      <c r="J3867" s="2"/>
      <c r="L3867" s="2"/>
      <c r="N3867" s="2"/>
      <c r="P3867" s="2"/>
    </row>
    <row r="3868" spans="1:17" ht="11.25" customHeight="1" x14ac:dyDescent="0.2">
      <c r="D3868" s="2"/>
      <c r="F3868" s="2"/>
      <c r="H3868" s="2"/>
      <c r="J3868" s="2"/>
      <c r="L3868" s="2"/>
      <c r="N3868" s="2"/>
      <c r="P3868" s="2"/>
    </row>
    <row r="3869" spans="1:17" ht="11.25" customHeight="1" x14ac:dyDescent="0.2">
      <c r="A3869" s="3" t="s">
        <v>266</v>
      </c>
      <c r="C3869" s="2">
        <f>C3850+C3866</f>
        <v>14702859.91</v>
      </c>
      <c r="D3869" s="2"/>
      <c r="E3869" s="2">
        <f>E3850+E3866</f>
        <v>14533327.780000001</v>
      </c>
      <c r="F3869" s="2"/>
      <c r="G3869" s="2">
        <f>G3850+G3866</f>
        <v>16683269.560000002</v>
      </c>
      <c r="H3869" s="2"/>
      <c r="I3869" s="2">
        <f>I3850+I3866</f>
        <v>15957448.720000003</v>
      </c>
      <c r="J3869" s="2"/>
      <c r="K3869" s="4">
        <f>K3850+K3866</f>
        <v>16223328.720000003</v>
      </c>
      <c r="L3869" s="2"/>
      <c r="M3869" s="4">
        <f>M3850+M3866</f>
        <v>10565168.720000003</v>
      </c>
      <c r="N3869" s="2"/>
      <c r="P3869" s="2"/>
      <c r="Q3869" s="4">
        <f>Q3850+Q3866</f>
        <v>10565168.720000003</v>
      </c>
    </row>
    <row r="3870" spans="1:17" ht="11.25" customHeight="1" x14ac:dyDescent="0.2"/>
    <row r="3871" spans="1:17" ht="11.85" customHeight="1" x14ac:dyDescent="0.2"/>
    <row r="3872" spans="1:17" ht="11.85" customHeight="1" x14ac:dyDescent="0.2"/>
    <row r="3873" spans="1:5" ht="11.85" customHeight="1" x14ac:dyDescent="0.2"/>
    <row r="3874" spans="1:5" ht="11.85" customHeight="1" x14ac:dyDescent="0.2"/>
    <row r="3875" spans="1:5" ht="11.85" customHeight="1" x14ac:dyDescent="0.2"/>
    <row r="3876" spans="1:5" ht="11.85" customHeight="1" x14ac:dyDescent="0.2"/>
    <row r="3877" spans="1:5" ht="11.85" customHeight="1" x14ac:dyDescent="0.2"/>
    <row r="3878" spans="1:5" ht="11.85" customHeight="1" x14ac:dyDescent="0.2"/>
    <row r="3879" spans="1:5" ht="11.85" customHeight="1" x14ac:dyDescent="0.2"/>
    <row r="3880" spans="1:5" ht="11.85" customHeight="1" x14ac:dyDescent="0.2"/>
    <row r="3881" spans="1:5" ht="11.85" customHeight="1" x14ac:dyDescent="0.2"/>
    <row r="3882" spans="1:5" ht="11.85" customHeight="1" x14ac:dyDescent="0.2"/>
    <row r="3883" spans="1:5" ht="11.85" customHeight="1" x14ac:dyDescent="0.2"/>
    <row r="3884" spans="1:5" ht="11.85" customHeight="1" x14ac:dyDescent="0.2"/>
    <row r="3885" spans="1:5" ht="11.85" customHeight="1" x14ac:dyDescent="0.2"/>
    <row r="3886" spans="1:5" ht="11.85" customHeight="1" x14ac:dyDescent="0.2"/>
    <row r="3887" spans="1:5" ht="11.85" customHeight="1" x14ac:dyDescent="0.2">
      <c r="A3887" s="1"/>
      <c r="B3887" s="1"/>
      <c r="E3887" s="2" t="str">
        <f>$E$1</f>
        <v>CITY OF BRADY</v>
      </c>
    </row>
    <row r="3888" spans="1:5" ht="11.85" customHeight="1" x14ac:dyDescent="0.2">
      <c r="E3888" s="2" t="str">
        <f>$E$2</f>
        <v>BUDGET REPORT</v>
      </c>
    </row>
    <row r="3889" spans="1:20" ht="11.85" customHeight="1" x14ac:dyDescent="0.2">
      <c r="E3889" s="2" t="str">
        <f>$E$3</f>
        <v>FISCAL YEAR 2022 - 2023</v>
      </c>
    </row>
    <row r="3890" spans="1:20" ht="11.85" customHeight="1" x14ac:dyDescent="0.2">
      <c r="A3890" s="3" t="s">
        <v>1567</v>
      </c>
    </row>
    <row r="3891" spans="1:20" ht="11.85" customHeight="1" x14ac:dyDescent="0.2">
      <c r="A3891" s="3" t="s">
        <v>1573</v>
      </c>
    </row>
    <row r="3892" spans="1:20" ht="11.85" customHeight="1" x14ac:dyDescent="0.2">
      <c r="I3892" s="49" t="str">
        <f>$I$6</f>
        <v>(----- 2021-2022 ------)</v>
      </c>
      <c r="J3892" s="49"/>
      <c r="K3892" s="49"/>
      <c r="L3892" s="6"/>
      <c r="M3892" s="49" t="str">
        <f>$M$6</f>
        <v>2022-2023</v>
      </c>
      <c r="N3892" s="49"/>
      <c r="O3892" s="49"/>
      <c r="P3892" s="49"/>
      <c r="Q3892" s="49"/>
    </row>
    <row r="3893" spans="1:20" ht="11.85" customHeight="1" x14ac:dyDescent="0.2">
      <c r="C3893" s="7" t="str">
        <f>$C$7</f>
        <v>2018-2019</v>
      </c>
      <c r="D3893" s="6"/>
      <c r="E3893" s="7" t="str">
        <f>$E$7</f>
        <v>2019-2020</v>
      </c>
      <c r="F3893" s="6"/>
      <c r="G3893" s="7" t="str">
        <f>$G$7</f>
        <v>2020-2021</v>
      </c>
      <c r="H3893" s="6"/>
      <c r="I3893" s="7" t="s">
        <v>9</v>
      </c>
      <c r="J3893" s="6"/>
      <c r="K3893" s="8" t="str">
        <f>+$K$7</f>
        <v>PROJECTED</v>
      </c>
      <c r="L3893" s="6"/>
      <c r="M3893" s="8" t="str">
        <f>$M$7</f>
        <v>2022-2023</v>
      </c>
      <c r="N3893" s="6"/>
      <c r="O3893" s="8" t="str">
        <f>$O$7</f>
        <v>2022-2023</v>
      </c>
      <c r="P3893" s="6"/>
      <c r="Q3893" s="8" t="str">
        <f>$Q$7</f>
        <v xml:space="preserve">APPROVED </v>
      </c>
    </row>
    <row r="3894" spans="1:20" ht="11.85" customHeight="1" x14ac:dyDescent="0.2">
      <c r="A3894" s="9" t="s">
        <v>268</v>
      </c>
      <c r="C3894" s="10" t="s">
        <v>12</v>
      </c>
      <c r="D3894" s="6"/>
      <c r="E3894" s="10" t="s">
        <v>12</v>
      </c>
      <c r="F3894" s="6"/>
      <c r="G3894" s="10" t="s">
        <v>12</v>
      </c>
      <c r="H3894" s="6"/>
      <c r="I3894" s="10" t="s">
        <v>13</v>
      </c>
      <c r="J3894" s="6"/>
      <c r="K3894" s="11" t="s">
        <v>13</v>
      </c>
      <c r="L3894" s="6"/>
      <c r="M3894" s="11" t="str">
        <f>$M$8</f>
        <v>BASE</v>
      </c>
      <c r="N3894" s="6"/>
      <c r="O3894" s="11" t="str">
        <f>$O$8</f>
        <v>SUPPLEMENTAL</v>
      </c>
      <c r="P3894" s="6"/>
      <c r="Q3894" s="11" t="str">
        <f>$Q$8</f>
        <v>BUDGET</v>
      </c>
    </row>
    <row r="3895" spans="1:20" ht="11.85" customHeight="1" x14ac:dyDescent="0.2"/>
    <row r="3896" spans="1:20" ht="11.85" customHeight="1" x14ac:dyDescent="0.2">
      <c r="A3896" s="12" t="s">
        <v>281</v>
      </c>
      <c r="D3896" s="2"/>
      <c r="F3896" s="2"/>
      <c r="H3896" s="2"/>
      <c r="J3896" s="2"/>
      <c r="L3896" s="2"/>
      <c r="N3896" s="2"/>
      <c r="P3896" s="2"/>
    </row>
    <row r="3897" spans="1:20" ht="11.85" customHeight="1" x14ac:dyDescent="0.2">
      <c r="A3897" s="3" t="s">
        <v>1574</v>
      </c>
      <c r="C3897" s="2">
        <v>144472</v>
      </c>
      <c r="D3897" s="2"/>
      <c r="E3897" s="2">
        <v>0</v>
      </c>
      <c r="F3897" s="2"/>
      <c r="G3897" s="2">
        <v>0</v>
      </c>
      <c r="H3897" s="2"/>
      <c r="I3897" s="2">
        <v>8255528</v>
      </c>
      <c r="J3897" s="2"/>
      <c r="K3897" s="2">
        <v>0</v>
      </c>
      <c r="L3897" s="2"/>
      <c r="M3897" s="4">
        <v>8255528</v>
      </c>
      <c r="N3897" s="2"/>
      <c r="O3897" s="4">
        <v>0</v>
      </c>
      <c r="P3897" s="2"/>
      <c r="Q3897" s="4">
        <f t="shared" ref="Q3897:Q3903" si="109">+M3897+O3897</f>
        <v>8255528</v>
      </c>
    </row>
    <row r="3898" spans="1:20" ht="11.85" customHeight="1" x14ac:dyDescent="0.2">
      <c r="A3898" s="3" t="s">
        <v>1575</v>
      </c>
      <c r="C3898" s="2">
        <v>130577.53</v>
      </c>
      <c r="D3898" s="2"/>
      <c r="E3898" s="2">
        <v>0</v>
      </c>
      <c r="F3898" s="2"/>
      <c r="G3898" s="2">
        <v>0</v>
      </c>
      <c r="H3898" s="2"/>
      <c r="I3898" s="2">
        <v>1904422</v>
      </c>
      <c r="J3898" s="2"/>
      <c r="K3898" s="2">
        <v>1904422</v>
      </c>
      <c r="L3898" s="2"/>
      <c r="M3898" s="4">
        <v>0</v>
      </c>
      <c r="N3898" s="2"/>
      <c r="O3898" s="4">
        <v>0</v>
      </c>
      <c r="P3898" s="2"/>
      <c r="Q3898" s="4">
        <f t="shared" si="109"/>
        <v>0</v>
      </c>
    </row>
    <row r="3899" spans="1:20" ht="11.85" customHeight="1" x14ac:dyDescent="0.2">
      <c r="A3899" s="3" t="s">
        <v>1576</v>
      </c>
      <c r="C3899" s="2">
        <v>18342.23</v>
      </c>
      <c r="D3899" s="2"/>
      <c r="E3899" s="2">
        <v>18657.77</v>
      </c>
      <c r="F3899" s="2"/>
      <c r="G3899" s="2">
        <v>394142.34</v>
      </c>
      <c r="H3899" s="2"/>
      <c r="I3899" s="2">
        <v>0</v>
      </c>
      <c r="J3899" s="2"/>
      <c r="K3899" s="2">
        <v>3818858</v>
      </c>
      <c r="L3899" s="2"/>
      <c r="M3899" s="4">
        <v>0</v>
      </c>
      <c r="N3899" s="2"/>
      <c r="O3899" s="4">
        <v>0</v>
      </c>
      <c r="P3899" s="2"/>
      <c r="Q3899" s="4">
        <f t="shared" si="109"/>
        <v>0</v>
      </c>
    </row>
    <row r="3900" spans="1:20" ht="11.85" customHeight="1" x14ac:dyDescent="0.2">
      <c r="A3900" s="3" t="s">
        <v>1577</v>
      </c>
      <c r="C3900" s="2">
        <v>0</v>
      </c>
      <c r="D3900" s="2"/>
      <c r="E3900" s="2">
        <v>0</v>
      </c>
      <c r="F3900" s="2"/>
      <c r="G3900" s="2">
        <v>70924</v>
      </c>
      <c r="H3900" s="2"/>
      <c r="I3900" s="2">
        <v>1831368</v>
      </c>
      <c r="J3900" s="2"/>
      <c r="K3900" s="2">
        <v>0</v>
      </c>
      <c r="L3900" s="2"/>
      <c r="M3900" s="4">
        <v>1834076</v>
      </c>
      <c r="N3900" s="2"/>
      <c r="O3900" s="4">
        <v>0</v>
      </c>
      <c r="P3900" s="2"/>
      <c r="Q3900" s="4">
        <f t="shared" si="109"/>
        <v>1834076</v>
      </c>
    </row>
    <row r="3901" spans="1:20" ht="11.85" customHeight="1" x14ac:dyDescent="0.2">
      <c r="A3901" s="3" t="s">
        <v>1578</v>
      </c>
      <c r="C3901" s="14">
        <v>0</v>
      </c>
      <c r="D3901" s="2"/>
      <c r="E3901" s="14">
        <v>0</v>
      </c>
      <c r="F3901" s="2"/>
      <c r="G3901" s="14">
        <v>0</v>
      </c>
      <c r="H3901" s="2"/>
      <c r="I3901" s="14">
        <v>0</v>
      </c>
      <c r="J3901" s="2"/>
      <c r="K3901" s="14">
        <v>0</v>
      </c>
      <c r="L3901" s="2"/>
      <c r="M3901" s="15">
        <v>0</v>
      </c>
      <c r="N3901" s="2"/>
      <c r="O3901" s="15">
        <v>0</v>
      </c>
      <c r="P3901" s="2"/>
      <c r="Q3901" s="15">
        <f t="shared" si="109"/>
        <v>0</v>
      </c>
    </row>
    <row r="3902" spans="1:20" ht="11.85" hidden="1" customHeight="1" x14ac:dyDescent="0.2">
      <c r="C3902" s="2">
        <v>0</v>
      </c>
      <c r="D3902" s="2"/>
      <c r="E3902" s="2">
        <v>0</v>
      </c>
      <c r="F3902" s="2"/>
      <c r="G3902" s="2">
        <v>0</v>
      </c>
      <c r="H3902" s="2"/>
      <c r="I3902" s="2">
        <v>0</v>
      </c>
      <c r="J3902" s="2"/>
      <c r="K3902" s="4">
        <v>0</v>
      </c>
      <c r="L3902" s="2"/>
      <c r="M3902" s="4">
        <v>0</v>
      </c>
      <c r="N3902" s="2"/>
      <c r="O3902" s="4">
        <v>0</v>
      </c>
      <c r="P3902" s="2"/>
      <c r="Q3902" s="4">
        <f t="shared" si="109"/>
        <v>0</v>
      </c>
    </row>
    <row r="3903" spans="1:20" ht="11.85" hidden="1" customHeight="1" x14ac:dyDescent="0.2">
      <c r="C3903" s="14">
        <v>0</v>
      </c>
      <c r="D3903" s="2"/>
      <c r="E3903" s="14">
        <v>0</v>
      </c>
      <c r="F3903" s="2"/>
      <c r="G3903" s="14">
        <v>0</v>
      </c>
      <c r="H3903" s="2"/>
      <c r="I3903" s="14">
        <v>0</v>
      </c>
      <c r="J3903" s="2"/>
      <c r="K3903" s="15">
        <v>0</v>
      </c>
      <c r="L3903" s="2"/>
      <c r="M3903" s="15">
        <v>0</v>
      </c>
      <c r="N3903" s="2"/>
      <c r="O3903" s="15">
        <v>0</v>
      </c>
      <c r="P3903" s="2"/>
      <c r="Q3903" s="15">
        <f t="shared" si="109"/>
        <v>0</v>
      </c>
    </row>
    <row r="3904" spans="1:20" ht="11.85" customHeight="1" x14ac:dyDescent="0.2">
      <c r="A3904" s="3" t="s">
        <v>299</v>
      </c>
      <c r="C3904" s="2">
        <f>SUM(C3897:C3903)</f>
        <v>293391.76</v>
      </c>
      <c r="D3904" s="2"/>
      <c r="E3904" s="2">
        <f>SUM(E3897:E3903)</f>
        <v>18657.77</v>
      </c>
      <c r="F3904" s="2"/>
      <c r="G3904" s="2">
        <f>SUM(G3897:G3903)</f>
        <v>465066.34</v>
      </c>
      <c r="H3904" s="2"/>
      <c r="I3904" s="2">
        <f>SUM(I3897:I3903)</f>
        <v>11991318</v>
      </c>
      <c r="J3904" s="2"/>
      <c r="K3904" s="2">
        <f>SUM(K3897:K3903)</f>
        <v>5723280</v>
      </c>
      <c r="L3904" s="2"/>
      <c r="M3904" s="34">
        <f>SUM(M3897:M3903)</f>
        <v>10089604</v>
      </c>
      <c r="N3904" s="2"/>
      <c r="O3904" s="2">
        <f>SUM(O3897:O3903)</f>
        <v>0</v>
      </c>
      <c r="P3904" s="2"/>
      <c r="Q3904" s="2">
        <f>SUM(Q3897:Q3903)</f>
        <v>10089604</v>
      </c>
      <c r="T3904" s="17"/>
    </row>
    <row r="3905" spans="1:22" ht="11.85" customHeight="1" x14ac:dyDescent="0.2">
      <c r="D3905" s="2"/>
      <c r="F3905" s="2"/>
      <c r="H3905" s="2"/>
      <c r="J3905" s="2"/>
      <c r="K3905" s="2"/>
      <c r="L3905" s="2"/>
      <c r="M3905" s="34"/>
      <c r="N3905" s="2"/>
      <c r="O3905" s="2"/>
      <c r="P3905" s="2"/>
      <c r="Q3905" s="2"/>
      <c r="T3905" s="17"/>
    </row>
    <row r="3906" spans="1:22" ht="11.85" customHeight="1" x14ac:dyDescent="0.2">
      <c r="A3906" s="12" t="s">
        <v>300</v>
      </c>
      <c r="D3906" s="2"/>
      <c r="F3906" s="2"/>
      <c r="H3906" s="2"/>
      <c r="J3906" s="2"/>
      <c r="L3906" s="2"/>
      <c r="N3906" s="2"/>
      <c r="P3906" s="2"/>
    </row>
    <row r="3907" spans="1:22" ht="11.85" customHeight="1" x14ac:dyDescent="0.2">
      <c r="A3907" s="3" t="s">
        <v>1579</v>
      </c>
      <c r="C3907" s="14">
        <v>0</v>
      </c>
      <c r="D3907" s="2"/>
      <c r="E3907" s="14">
        <v>0</v>
      </c>
      <c r="F3907" s="2"/>
      <c r="G3907" s="14">
        <v>40754.5</v>
      </c>
      <c r="H3907" s="2"/>
      <c r="I3907" s="14">
        <v>0</v>
      </c>
      <c r="J3907" s="2"/>
      <c r="K3907" s="15">
        <v>40880</v>
      </c>
      <c r="L3907" s="2"/>
      <c r="M3907" s="15">
        <v>41000</v>
      </c>
      <c r="N3907" s="2"/>
      <c r="O3907" s="15">
        <v>0</v>
      </c>
      <c r="P3907" s="2"/>
      <c r="Q3907" s="15">
        <f>M3907+O3907</f>
        <v>41000</v>
      </c>
    </row>
    <row r="3908" spans="1:22" ht="11.85" customHeight="1" x14ac:dyDescent="0.2">
      <c r="A3908" s="3" t="s">
        <v>330</v>
      </c>
      <c r="C3908" s="2">
        <f>SUM(C3907:C3907)</f>
        <v>0</v>
      </c>
      <c r="D3908" s="2"/>
      <c r="E3908" s="2">
        <f>SUM(E3907:E3907)</f>
        <v>0</v>
      </c>
      <c r="F3908" s="2"/>
      <c r="G3908" s="2">
        <f>SUM(G3907:G3907)</f>
        <v>40754.5</v>
      </c>
      <c r="H3908" s="2"/>
      <c r="I3908" s="2">
        <f>SUM(I3907:I3907)</f>
        <v>0</v>
      </c>
      <c r="J3908" s="2"/>
      <c r="K3908" s="4">
        <f>SUM(K3907:K3907)</f>
        <v>40880</v>
      </c>
      <c r="L3908" s="2"/>
      <c r="M3908" s="4">
        <f>SUM(M3907:M3907)</f>
        <v>41000</v>
      </c>
      <c r="N3908" s="2"/>
      <c r="O3908" s="4">
        <f>SUM(O3907:O3907)</f>
        <v>0</v>
      </c>
      <c r="P3908" s="2"/>
      <c r="Q3908" s="4">
        <f>SUM(Q3907:Q3907)</f>
        <v>41000</v>
      </c>
      <c r="V3908" s="35"/>
    </row>
    <row r="3909" spans="1:22" ht="11.85" customHeight="1" x14ac:dyDescent="0.2">
      <c r="D3909" s="2"/>
      <c r="F3909" s="2"/>
      <c r="H3909" s="2"/>
      <c r="J3909" s="2"/>
      <c r="K3909" s="2"/>
      <c r="L3909" s="2"/>
      <c r="M3909" s="34"/>
      <c r="N3909" s="2"/>
      <c r="O3909" s="2"/>
      <c r="P3909" s="2"/>
      <c r="Q3909" s="2"/>
      <c r="T3909" s="17"/>
    </row>
    <row r="3910" spans="1:22" ht="11.85" customHeight="1" x14ac:dyDescent="0.2">
      <c r="A3910" s="12" t="s">
        <v>326</v>
      </c>
      <c r="D3910" s="2"/>
      <c r="F3910" s="2"/>
      <c r="H3910" s="2"/>
      <c r="J3910" s="2"/>
      <c r="L3910" s="2"/>
      <c r="N3910" s="2"/>
      <c r="P3910" s="2"/>
    </row>
    <row r="3911" spans="1:22" ht="11.85" customHeight="1" x14ac:dyDescent="0.2">
      <c r="A3911" s="3" t="s">
        <v>1580</v>
      </c>
      <c r="C3911" s="14">
        <v>0</v>
      </c>
      <c r="D3911" s="2"/>
      <c r="E3911" s="14">
        <v>0</v>
      </c>
      <c r="F3911" s="2"/>
      <c r="G3911" s="14">
        <v>220000</v>
      </c>
      <c r="H3911" s="2"/>
      <c r="I3911" s="14">
        <v>0</v>
      </c>
      <c r="J3911" s="2"/>
      <c r="K3911" s="15">
        <v>225000</v>
      </c>
      <c r="L3911" s="2"/>
      <c r="M3911" s="15">
        <v>290000</v>
      </c>
      <c r="N3911" s="2"/>
      <c r="O3911" s="15">
        <v>0</v>
      </c>
      <c r="P3911" s="2"/>
      <c r="Q3911" s="15">
        <f>M3911+O3911</f>
        <v>290000</v>
      </c>
    </row>
    <row r="3912" spans="1:22" ht="11.85" customHeight="1" x14ac:dyDescent="0.2">
      <c r="A3912" s="3" t="s">
        <v>330</v>
      </c>
      <c r="C3912" s="2">
        <f>SUM(C3911:C3911)</f>
        <v>0</v>
      </c>
      <c r="D3912" s="2"/>
      <c r="E3912" s="2">
        <f>SUM(E3911:E3911)</f>
        <v>0</v>
      </c>
      <c r="F3912" s="2"/>
      <c r="G3912" s="2">
        <f>SUM(G3911:G3911)</f>
        <v>220000</v>
      </c>
      <c r="H3912" s="2"/>
      <c r="I3912" s="2">
        <f>SUM(I3911:I3911)</f>
        <v>0</v>
      </c>
      <c r="J3912" s="2"/>
      <c r="K3912" s="4">
        <f>SUM(K3911:K3911)</f>
        <v>225000</v>
      </c>
      <c r="L3912" s="2"/>
      <c r="M3912" s="4">
        <f>SUM(M3911:M3911)</f>
        <v>290000</v>
      </c>
      <c r="N3912" s="2"/>
      <c r="O3912" s="4">
        <f>SUM(O3911:O3911)</f>
        <v>0</v>
      </c>
      <c r="P3912" s="2"/>
      <c r="Q3912" s="4">
        <f>SUM(Q3911:Q3911)</f>
        <v>290000</v>
      </c>
      <c r="V3912" s="35"/>
    </row>
    <row r="3913" spans="1:22" ht="11.85" customHeight="1" x14ac:dyDescent="0.2">
      <c r="D3913" s="2"/>
      <c r="F3913" s="2"/>
      <c r="H3913" s="2"/>
      <c r="J3913" s="2"/>
      <c r="L3913" s="2"/>
      <c r="N3913" s="2"/>
      <c r="P3913" s="2"/>
      <c r="T3913" s="13"/>
    </row>
    <row r="3914" spans="1:22" ht="11.85" customHeight="1" x14ac:dyDescent="0.2">
      <c r="A3914" s="3" t="s">
        <v>1581</v>
      </c>
      <c r="C3914" s="2">
        <f>+C3904+C3908+C3912</f>
        <v>293391.76</v>
      </c>
      <c r="D3914" s="2"/>
      <c r="E3914" s="2">
        <f>+E3904+E3908+E3912</f>
        <v>18657.77</v>
      </c>
      <c r="F3914" s="2"/>
      <c r="G3914" s="2">
        <f>+G3904+G3908+G3912</f>
        <v>725820.84000000008</v>
      </c>
      <c r="H3914" s="2"/>
      <c r="I3914" s="2">
        <f>+I3904+I3908+I3912</f>
        <v>11991318</v>
      </c>
      <c r="J3914" s="2"/>
      <c r="K3914" s="2">
        <f>+K3904+K3908+K3912</f>
        <v>5989160</v>
      </c>
      <c r="L3914" s="2"/>
      <c r="M3914" s="2">
        <f>+M3904+M3908+M3912</f>
        <v>10420604</v>
      </c>
      <c r="N3914" s="2"/>
      <c r="O3914" s="2">
        <f>+O3904+O3908+O3912</f>
        <v>0</v>
      </c>
      <c r="P3914" s="2"/>
      <c r="Q3914" s="2">
        <f>+Q3904+Q3908+Q3912</f>
        <v>10420604</v>
      </c>
      <c r="R3914" s="2"/>
      <c r="U3914" s="16"/>
    </row>
    <row r="3915" spans="1:22" ht="11.85" customHeight="1" x14ac:dyDescent="0.2">
      <c r="D3915" s="2"/>
      <c r="F3915" s="2"/>
      <c r="H3915" s="2"/>
      <c r="J3915" s="2"/>
      <c r="L3915" s="2"/>
      <c r="N3915" s="2"/>
      <c r="P3915" s="2"/>
      <c r="T3915" s="13"/>
    </row>
    <row r="3916" spans="1:22" ht="11.85" customHeight="1" x14ac:dyDescent="0.2">
      <c r="D3916" s="2"/>
      <c r="F3916" s="2"/>
      <c r="H3916" s="2"/>
      <c r="J3916" s="2"/>
      <c r="L3916" s="2"/>
      <c r="N3916" s="2"/>
      <c r="P3916" s="2"/>
    </row>
    <row r="3917" spans="1:22" ht="11.85" customHeight="1" x14ac:dyDescent="0.2">
      <c r="D3917" s="2"/>
      <c r="F3917" s="2"/>
      <c r="H3917" s="2"/>
      <c r="J3917" s="2"/>
      <c r="L3917" s="2"/>
      <c r="N3917" s="2"/>
      <c r="P3917" s="2"/>
    </row>
    <row r="3918" spans="1:22" ht="11.85" customHeight="1" x14ac:dyDescent="0.2">
      <c r="D3918" s="2"/>
      <c r="F3918" s="2"/>
      <c r="H3918" s="2"/>
      <c r="J3918" s="2"/>
      <c r="L3918" s="2"/>
      <c r="N3918" s="2"/>
      <c r="P3918" s="2"/>
    </row>
    <row r="3919" spans="1:22" ht="11.85" customHeight="1" x14ac:dyDescent="0.2">
      <c r="D3919" s="2"/>
      <c r="F3919" s="2"/>
      <c r="H3919" s="2"/>
      <c r="J3919" s="2"/>
      <c r="L3919" s="2"/>
      <c r="N3919" s="2"/>
      <c r="P3919" s="2"/>
    </row>
    <row r="3920" spans="1:22" ht="11.85" customHeight="1" x14ac:dyDescent="0.2">
      <c r="D3920" s="2"/>
      <c r="F3920" s="2"/>
      <c r="H3920" s="2"/>
      <c r="J3920" s="2"/>
      <c r="L3920" s="2"/>
      <c r="N3920" s="2"/>
      <c r="P3920" s="2"/>
    </row>
    <row r="3921" spans="1:20" ht="11.25" customHeight="1" x14ac:dyDescent="0.2">
      <c r="A3921" s="1"/>
      <c r="B3921" s="1"/>
      <c r="E3921" s="2" t="str">
        <f>$E$1</f>
        <v>CITY OF BRADY</v>
      </c>
    </row>
    <row r="3922" spans="1:20" ht="11.25" customHeight="1" x14ac:dyDescent="0.2">
      <c r="E3922" s="2" t="str">
        <f>$E$2</f>
        <v>BUDGET REPORT</v>
      </c>
    </row>
    <row r="3923" spans="1:20" ht="11.25" customHeight="1" x14ac:dyDescent="0.2">
      <c r="E3923" s="2" t="str">
        <f>$E$3</f>
        <v>FISCAL YEAR 2022 - 2023</v>
      </c>
    </row>
    <row r="3924" spans="1:20" ht="11.25" customHeight="1" x14ac:dyDescent="0.2">
      <c r="A3924" s="3" t="s">
        <v>1567</v>
      </c>
    </row>
    <row r="3925" spans="1:20" ht="11.25" customHeight="1" x14ac:dyDescent="0.2"/>
    <row r="3926" spans="1:20" ht="11.25" customHeight="1" x14ac:dyDescent="0.2">
      <c r="I3926" s="49" t="str">
        <f>$I$6</f>
        <v>(----- 2021-2022 ------)</v>
      </c>
      <c r="J3926" s="49"/>
      <c r="K3926" s="49"/>
      <c r="L3926" s="6"/>
      <c r="M3926" s="49" t="str">
        <f>$M$6</f>
        <v>2022-2023</v>
      </c>
      <c r="N3926" s="49"/>
      <c r="O3926" s="49"/>
      <c r="P3926" s="49"/>
      <c r="Q3926" s="49"/>
    </row>
    <row r="3927" spans="1:20" ht="11.25" customHeight="1" x14ac:dyDescent="0.2">
      <c r="C3927" s="7" t="str">
        <f>$C$7</f>
        <v>2018-2019</v>
      </c>
      <c r="D3927" s="6"/>
      <c r="E3927" s="7" t="str">
        <f>$E$7</f>
        <v>2019-2020</v>
      </c>
      <c r="F3927" s="6"/>
      <c r="G3927" s="7" t="str">
        <f>$G$7</f>
        <v>2020-2021</v>
      </c>
      <c r="H3927" s="6"/>
      <c r="I3927" s="7" t="s">
        <v>9</v>
      </c>
      <c r="J3927" s="6"/>
      <c r="K3927" s="8" t="str">
        <f>+$K$7</f>
        <v>PROJECTED</v>
      </c>
      <c r="L3927" s="6"/>
      <c r="M3927" s="8" t="str">
        <f>$M$7</f>
        <v>2022-2023</v>
      </c>
      <c r="N3927" s="6"/>
      <c r="O3927" s="8" t="str">
        <f>$O$7</f>
        <v>2022-2023</v>
      </c>
      <c r="P3927" s="6"/>
      <c r="Q3927" s="8" t="str">
        <f>$Q$7</f>
        <v xml:space="preserve">APPROVED </v>
      </c>
    </row>
    <row r="3928" spans="1:20" ht="11.25" customHeight="1" x14ac:dyDescent="0.2">
      <c r="A3928" s="9" t="s">
        <v>268</v>
      </c>
      <c r="C3928" s="10" t="s">
        <v>12</v>
      </c>
      <c r="D3928" s="6"/>
      <c r="E3928" s="10" t="s">
        <v>12</v>
      </c>
      <c r="F3928" s="6"/>
      <c r="G3928" s="10" t="s">
        <v>12</v>
      </c>
      <c r="H3928" s="6"/>
      <c r="I3928" s="10" t="s">
        <v>13</v>
      </c>
      <c r="J3928" s="6"/>
      <c r="K3928" s="11" t="s">
        <v>13</v>
      </c>
      <c r="L3928" s="6"/>
      <c r="M3928" s="11" t="str">
        <f>$M$8</f>
        <v>BASE</v>
      </c>
      <c r="N3928" s="6"/>
      <c r="O3928" s="11" t="str">
        <f>$O$8</f>
        <v>SUPPLEMENTAL</v>
      </c>
      <c r="P3928" s="6"/>
      <c r="Q3928" s="11" t="str">
        <f>$Q$8</f>
        <v>BUDGET</v>
      </c>
    </row>
    <row r="3929" spans="1:20" s="36" customFormat="1" ht="10.15" customHeight="1" x14ac:dyDescent="0.25">
      <c r="C3929" s="37"/>
      <c r="E3929" s="37"/>
      <c r="G3929" s="37"/>
      <c r="I3929" s="37"/>
      <c r="K3929" s="38"/>
      <c r="M3929" s="38"/>
      <c r="O3929" s="38"/>
      <c r="Q3929" s="38"/>
      <c r="S3929" s="38"/>
      <c r="T3929" s="5"/>
    </row>
    <row r="3930" spans="1:20" s="36" customFormat="1" ht="11.25" customHeight="1" x14ac:dyDescent="0.25">
      <c r="C3930" s="37"/>
      <c r="D3930" s="37"/>
      <c r="E3930" s="37"/>
      <c r="F3930" s="37"/>
      <c r="G3930" s="37"/>
      <c r="H3930" s="37"/>
      <c r="I3930" s="37"/>
      <c r="J3930" s="37"/>
      <c r="K3930" s="38"/>
      <c r="L3930" s="37"/>
      <c r="M3930" s="38"/>
      <c r="N3930" s="37"/>
      <c r="O3930" s="38"/>
      <c r="P3930" s="37"/>
      <c r="Q3930" s="38"/>
      <c r="S3930" s="38"/>
      <c r="T3930" s="5"/>
    </row>
    <row r="3931" spans="1:20" s="36" customFormat="1" ht="11.25" customHeight="1" thickBot="1" x14ac:dyDescent="0.3">
      <c r="A3931" s="3" t="s">
        <v>1111</v>
      </c>
      <c r="B3931" s="3"/>
      <c r="C3931" s="25">
        <f>+C3914</f>
        <v>293391.76</v>
      </c>
      <c r="D3931" s="2"/>
      <c r="E3931" s="25">
        <f>+E3914</f>
        <v>18657.77</v>
      </c>
      <c r="F3931" s="2"/>
      <c r="G3931" s="25">
        <f>+G3914</f>
        <v>725820.84000000008</v>
      </c>
      <c r="H3931" s="2"/>
      <c r="I3931" s="25">
        <f>+I3914</f>
        <v>11991318</v>
      </c>
      <c r="J3931" s="2"/>
      <c r="K3931" s="25">
        <f>+K3914</f>
        <v>5989160</v>
      </c>
      <c r="L3931" s="2"/>
      <c r="M3931" s="25">
        <f>+M3914</f>
        <v>10420604</v>
      </c>
      <c r="N3931" s="2"/>
      <c r="O3931" s="25">
        <f>+O3914</f>
        <v>0</v>
      </c>
      <c r="P3931" s="2"/>
      <c r="Q3931" s="25">
        <f>+Q3914</f>
        <v>10420604</v>
      </c>
      <c r="R3931" s="3"/>
      <c r="S3931" s="38"/>
      <c r="T3931" s="5"/>
    </row>
    <row r="3932" spans="1:20" s="36" customFormat="1" ht="11.25" customHeight="1" thickTop="1" x14ac:dyDescent="0.25">
      <c r="A3932" s="3"/>
      <c r="B3932" s="3"/>
      <c r="C3932" s="2"/>
      <c r="D3932" s="2"/>
      <c r="E3932" s="2"/>
      <c r="F3932" s="2"/>
      <c r="G3932" s="2"/>
      <c r="H3932" s="2"/>
      <c r="I3932" s="2"/>
      <c r="J3932" s="2"/>
      <c r="K3932" s="4"/>
      <c r="L3932" s="2"/>
      <c r="M3932" s="4"/>
      <c r="N3932" s="2"/>
      <c r="O3932" s="4"/>
      <c r="P3932" s="2"/>
      <c r="Q3932" s="4"/>
      <c r="R3932" s="3"/>
      <c r="S3932" s="38"/>
      <c r="T3932" s="5"/>
    </row>
    <row r="3933" spans="1:20" s="36" customFormat="1" ht="11.25" customHeight="1" thickBot="1" x14ac:dyDescent="0.3">
      <c r="A3933" s="3" t="s">
        <v>1112</v>
      </c>
      <c r="B3933" s="3"/>
      <c r="C3933" s="25">
        <f>C3866-C3931</f>
        <v>14409468.15</v>
      </c>
      <c r="D3933" s="2"/>
      <c r="E3933" s="25">
        <f>E3866-E3931</f>
        <v>105201.86</v>
      </c>
      <c r="F3933" s="2"/>
      <c r="G3933" s="25">
        <f>G3866-G3931</f>
        <v>1442778.7099999997</v>
      </c>
      <c r="H3933" s="2"/>
      <c r="I3933" s="25">
        <f>I3866-I3931</f>
        <v>-11991318</v>
      </c>
      <c r="J3933" s="2"/>
      <c r="K3933" s="25">
        <f>K3866-K3931</f>
        <v>-5723280</v>
      </c>
      <c r="L3933" s="2"/>
      <c r="M3933" s="25">
        <f>M3866-M3931</f>
        <v>-10089604</v>
      </c>
      <c r="N3933" s="2"/>
      <c r="O3933" s="25">
        <f>O3866-O3931</f>
        <v>0</v>
      </c>
      <c r="P3933" s="2"/>
      <c r="Q3933" s="25">
        <f>Q3866-Q3931</f>
        <v>-10089604</v>
      </c>
      <c r="R3933" s="3"/>
      <c r="S3933" s="38"/>
      <c r="T3933" s="5"/>
    </row>
    <row r="3934" spans="1:20" s="36" customFormat="1" ht="11.25" customHeight="1" thickTop="1" x14ac:dyDescent="0.25">
      <c r="A3934" s="3"/>
      <c r="B3934" s="3"/>
      <c r="C3934" s="2"/>
      <c r="D3934" s="2"/>
      <c r="E3934" s="2"/>
      <c r="F3934" s="2"/>
      <c r="G3934" s="2"/>
      <c r="H3934" s="2"/>
      <c r="I3934" s="2"/>
      <c r="J3934" s="2"/>
      <c r="K3934" s="4"/>
      <c r="L3934" s="2"/>
      <c r="M3934" s="4"/>
      <c r="N3934" s="2"/>
      <c r="O3934" s="4"/>
      <c r="P3934" s="2"/>
      <c r="Q3934" s="4"/>
      <c r="R3934" s="3"/>
      <c r="S3934" s="38"/>
      <c r="T3934" s="5"/>
    </row>
    <row r="3935" spans="1:20" s="36" customFormat="1" ht="11.25" customHeight="1" x14ac:dyDescent="0.25">
      <c r="A3935" s="3"/>
      <c r="B3935" s="3"/>
      <c r="C3935" s="2"/>
      <c r="D3935" s="2"/>
      <c r="E3935" s="2"/>
      <c r="F3935" s="2"/>
      <c r="G3935" s="2"/>
      <c r="H3935" s="2"/>
      <c r="I3935" s="2"/>
      <c r="J3935" s="2"/>
      <c r="K3935" s="4"/>
      <c r="L3935" s="2"/>
      <c r="M3935" s="4"/>
      <c r="N3935" s="2"/>
      <c r="O3935" s="4"/>
      <c r="P3935" s="2"/>
      <c r="Q3935" s="4"/>
      <c r="R3935" s="3"/>
      <c r="S3935" s="38"/>
      <c r="T3935" s="5"/>
    </row>
    <row r="3936" spans="1:20" s="36" customFormat="1" ht="11.25" customHeight="1" x14ac:dyDescent="0.25">
      <c r="A3936" s="3" t="s">
        <v>1113</v>
      </c>
      <c r="B3936" s="3"/>
      <c r="C3936" s="2"/>
      <c r="D3936" s="2"/>
      <c r="E3936" s="2"/>
      <c r="F3936" s="2"/>
      <c r="G3936" s="2"/>
      <c r="H3936" s="2"/>
      <c r="I3936" s="2"/>
      <c r="J3936" s="2"/>
      <c r="K3936" s="4"/>
      <c r="L3936" s="2"/>
      <c r="M3936" s="4"/>
      <c r="N3936" s="2"/>
      <c r="O3936" s="4"/>
      <c r="P3936" s="2"/>
      <c r="Q3936" s="4"/>
      <c r="R3936" s="3"/>
      <c r="S3936" s="38"/>
      <c r="T3936" s="5"/>
    </row>
    <row r="3937" spans="1:20" s="36" customFormat="1" ht="11.25" customHeight="1" thickBot="1" x14ac:dyDescent="0.3">
      <c r="A3937" s="3" t="s">
        <v>17</v>
      </c>
      <c r="B3937" s="3"/>
      <c r="C3937" s="25">
        <f>C3850+C3866-C3914</f>
        <v>14409468.15</v>
      </c>
      <c r="D3937" s="2"/>
      <c r="E3937" s="25">
        <f>E3850+E3866-E3914</f>
        <v>14514670.010000002</v>
      </c>
      <c r="F3937" s="2"/>
      <c r="G3937" s="25">
        <f>G3850+G3866-G3914</f>
        <v>15957448.720000003</v>
      </c>
      <c r="H3937" s="2"/>
      <c r="I3937" s="25">
        <f>I3850+I3866-I3914</f>
        <v>3966130.7200000025</v>
      </c>
      <c r="J3937" s="2"/>
      <c r="K3937" s="25">
        <f>K3850+K3866-K3914</f>
        <v>10234168.720000003</v>
      </c>
      <c r="L3937" s="2"/>
      <c r="M3937" s="25">
        <f>M3850+M3866-M3914</f>
        <v>144564.72000000253</v>
      </c>
      <c r="N3937" s="2"/>
      <c r="O3937" s="4"/>
      <c r="P3937" s="2"/>
      <c r="Q3937" s="25">
        <f>Q3850+Q3866-Q3914</f>
        <v>144564.72000000253</v>
      </c>
      <c r="R3937" s="3"/>
      <c r="S3937" s="38"/>
      <c r="T3937" s="5"/>
    </row>
    <row r="3938" spans="1:20" s="36" customFormat="1" ht="11.25" customHeight="1" thickTop="1" x14ac:dyDescent="0.25">
      <c r="A3938" s="3"/>
      <c r="B3938" s="3"/>
      <c r="C3938" s="2"/>
      <c r="D3938" s="2"/>
      <c r="E3938" s="2"/>
      <c r="F3938" s="2"/>
      <c r="G3938" s="2"/>
      <c r="H3938" s="2"/>
      <c r="I3938" s="2"/>
      <c r="J3938" s="2"/>
      <c r="K3938" s="4"/>
      <c r="L3938" s="2"/>
      <c r="M3938" s="4"/>
      <c r="N3938" s="2"/>
      <c r="O3938" s="4"/>
      <c r="P3938" s="2"/>
      <c r="Q3938" s="4"/>
      <c r="R3938" s="3"/>
      <c r="S3938" s="38"/>
      <c r="T3938" s="5"/>
    </row>
    <row r="3939" spans="1:20" s="36" customFormat="1" ht="11.25" customHeight="1" x14ac:dyDescent="0.25">
      <c r="C3939" s="37"/>
      <c r="E3939" s="37"/>
      <c r="G3939" s="37"/>
      <c r="I3939" s="37"/>
      <c r="K3939" s="38"/>
      <c r="M3939" s="38"/>
      <c r="O3939" s="38"/>
      <c r="Q3939" s="38"/>
      <c r="S3939" s="38"/>
      <c r="T3939" s="5"/>
    </row>
    <row r="3940" spans="1:20" ht="11.25" customHeight="1" x14ac:dyDescent="0.2"/>
    <row r="3941" spans="1:20" ht="11.25" customHeight="1" x14ac:dyDescent="0.2"/>
    <row r="3942" spans="1:20" ht="11.25" customHeight="1" x14ac:dyDescent="0.2"/>
    <row r="3943" spans="1:20" ht="11.25" customHeight="1" x14ac:dyDescent="0.2"/>
    <row r="3944" spans="1:20" ht="11.25" customHeight="1" x14ac:dyDescent="0.2"/>
    <row r="3945" spans="1:20" ht="11.25" customHeight="1" x14ac:dyDescent="0.2"/>
    <row r="3946" spans="1:20" ht="11.25" customHeight="1" x14ac:dyDescent="0.2"/>
    <row r="3947" spans="1:20" ht="11.25" customHeight="1" x14ac:dyDescent="0.2"/>
    <row r="3948" spans="1:20" ht="11.85" customHeight="1" x14ac:dyDescent="0.2"/>
    <row r="3949" spans="1:20" ht="11.85" customHeight="1" x14ac:dyDescent="0.2"/>
    <row r="3950" spans="1:20" ht="11.85" customHeight="1" x14ac:dyDescent="0.2"/>
    <row r="3951" spans="1:20" ht="11.85" customHeight="1" x14ac:dyDescent="0.2"/>
    <row r="3952" spans="1:20" ht="11.85" customHeight="1" x14ac:dyDescent="0.2"/>
    <row r="3953" spans="1:17" ht="11.85" customHeight="1" x14ac:dyDescent="0.2"/>
    <row r="3954" spans="1:17" ht="11.85" customHeight="1" x14ac:dyDescent="0.2"/>
    <row r="3955" spans="1:17" ht="11.85" customHeight="1" x14ac:dyDescent="0.2"/>
    <row r="3956" spans="1:17" ht="11.85" customHeight="1" x14ac:dyDescent="0.2"/>
    <row r="3957" spans="1:17" ht="11.85" customHeight="1" x14ac:dyDescent="0.2"/>
    <row r="3958" spans="1:17" ht="11.85" customHeight="1" x14ac:dyDescent="0.2"/>
    <row r="3959" spans="1:17" ht="11.85" customHeight="1" x14ac:dyDescent="0.2">
      <c r="A3959" s="1"/>
      <c r="B3959" s="1"/>
      <c r="E3959" s="2" t="str">
        <f>$E$1</f>
        <v>CITY OF BRADY</v>
      </c>
    </row>
    <row r="3960" spans="1:17" ht="11.85" customHeight="1" x14ac:dyDescent="0.2">
      <c r="E3960" s="2" t="str">
        <f>$E$2</f>
        <v>BUDGET REPORT</v>
      </c>
    </row>
    <row r="3961" spans="1:17" ht="11.85" customHeight="1" x14ac:dyDescent="0.2">
      <c r="E3961" s="2" t="str">
        <f>$E$3</f>
        <v>FISCAL YEAR 2022 - 2023</v>
      </c>
    </row>
    <row r="3962" spans="1:17" ht="11.85" customHeight="1" x14ac:dyDescent="0.2">
      <c r="A3962" s="3" t="s">
        <v>1582</v>
      </c>
    </row>
    <row r="3963" spans="1:17" ht="11.85" customHeight="1" x14ac:dyDescent="0.2"/>
    <row r="3964" spans="1:17" ht="11.85" customHeight="1" x14ac:dyDescent="0.2">
      <c r="I3964" s="49" t="str">
        <f>$I$6</f>
        <v>(----- 2021-2022 ------)</v>
      </c>
      <c r="J3964" s="49"/>
      <c r="K3964" s="49"/>
      <c r="L3964" s="6"/>
      <c r="M3964" s="49" t="str">
        <f>$M$6</f>
        <v>2022-2023</v>
      </c>
      <c r="N3964" s="49"/>
      <c r="O3964" s="49"/>
      <c r="P3964" s="49"/>
      <c r="Q3964" s="49"/>
    </row>
    <row r="3965" spans="1:17" ht="11.85" customHeight="1" x14ac:dyDescent="0.2">
      <c r="C3965" s="7" t="str">
        <f>$C$7</f>
        <v>2018-2019</v>
      </c>
      <c r="D3965" s="6"/>
      <c r="E3965" s="7" t="str">
        <f>$E$7</f>
        <v>2019-2020</v>
      </c>
      <c r="F3965" s="6"/>
      <c r="G3965" s="7" t="str">
        <f>$G$7</f>
        <v>2020-2021</v>
      </c>
      <c r="H3965" s="6"/>
      <c r="I3965" s="7" t="s">
        <v>9</v>
      </c>
      <c r="J3965" s="6"/>
      <c r="K3965" s="8" t="str">
        <f>+$K$7</f>
        <v>PROJECTED</v>
      </c>
      <c r="L3965" s="6"/>
      <c r="M3965" s="8" t="str">
        <f>$M$7</f>
        <v>2022-2023</v>
      </c>
      <c r="N3965" s="6"/>
      <c r="O3965" s="8" t="str">
        <f>$O$7</f>
        <v>2022-2023</v>
      </c>
      <c r="P3965" s="6"/>
      <c r="Q3965" s="8" t="str">
        <f>$Q$7</f>
        <v xml:space="preserve">APPROVED </v>
      </c>
    </row>
    <row r="3966" spans="1:17" ht="11.85" customHeight="1" x14ac:dyDescent="0.2">
      <c r="A3966" s="9"/>
      <c r="C3966" s="10" t="s">
        <v>12</v>
      </c>
      <c r="D3966" s="6"/>
      <c r="E3966" s="10" t="s">
        <v>12</v>
      </c>
      <c r="F3966" s="6"/>
      <c r="G3966" s="10" t="s">
        <v>12</v>
      </c>
      <c r="H3966" s="6"/>
      <c r="I3966" s="10" t="s">
        <v>13</v>
      </c>
      <c r="J3966" s="6"/>
      <c r="K3966" s="11" t="s">
        <v>13</v>
      </c>
      <c r="L3966" s="6"/>
      <c r="M3966" s="11" t="str">
        <f>$M$8</f>
        <v>BASE</v>
      </c>
      <c r="N3966" s="6"/>
      <c r="O3966" s="11" t="str">
        <f>$O$8</f>
        <v>SUPPLEMENTAL</v>
      </c>
      <c r="P3966" s="6"/>
      <c r="Q3966" s="11" t="str">
        <f>$Q$8</f>
        <v>BUDGET</v>
      </c>
    </row>
    <row r="3967" spans="1:17" ht="11.85" customHeight="1" x14ac:dyDescent="0.2"/>
    <row r="3968" spans="1:17" ht="11.85" customHeight="1" x14ac:dyDescent="0.2">
      <c r="A3968" s="3" t="s">
        <v>16</v>
      </c>
    </row>
    <row r="3969" spans="1:19" ht="11.85" customHeight="1" x14ac:dyDescent="0.2">
      <c r="A3969" s="3" t="s">
        <v>17</v>
      </c>
      <c r="C3969" s="2">
        <f>729759.81-0.22</f>
        <v>729759.59000000008</v>
      </c>
      <c r="D3969" s="2"/>
      <c r="E3969" s="2">
        <f>C4167</f>
        <v>590514.94000000018</v>
      </c>
      <c r="F3969" s="2"/>
      <c r="G3969" s="2">
        <f>E4167</f>
        <v>478060.20000000065</v>
      </c>
      <c r="H3969" s="2"/>
      <c r="I3969" s="2">
        <f>G4167</f>
        <v>625257.85000000056</v>
      </c>
      <c r="J3969" s="2"/>
      <c r="K3969" s="4">
        <f>+I3969</f>
        <v>625257.85000000056</v>
      </c>
      <c r="L3969" s="2"/>
      <c r="M3969" s="4">
        <f>K4167</f>
        <v>445904.85000000056</v>
      </c>
      <c r="N3969" s="2"/>
      <c r="P3969" s="2"/>
      <c r="Q3969" s="4">
        <f>M3969</f>
        <v>445904.85000000056</v>
      </c>
      <c r="S3969" s="21"/>
    </row>
    <row r="3970" spans="1:19" ht="11.85" customHeight="1" x14ac:dyDescent="0.2">
      <c r="D3970" s="2"/>
      <c r="F3970" s="2"/>
      <c r="H3970" s="2"/>
      <c r="J3970" s="2"/>
      <c r="L3970" s="2"/>
      <c r="N3970" s="2"/>
      <c r="P3970" s="2"/>
    </row>
    <row r="3971" spans="1:19" ht="11.85" customHeight="1" x14ac:dyDescent="0.2">
      <c r="A3971" s="12" t="s">
        <v>18</v>
      </c>
      <c r="D3971" s="2"/>
      <c r="F3971" s="2"/>
      <c r="H3971" s="2"/>
      <c r="J3971" s="2"/>
      <c r="L3971" s="2"/>
      <c r="N3971" s="2"/>
      <c r="P3971" s="2"/>
    </row>
    <row r="3972" spans="1:19" ht="11.85" customHeight="1" x14ac:dyDescent="0.2">
      <c r="D3972" s="2"/>
      <c r="F3972" s="2"/>
      <c r="H3972" s="2"/>
      <c r="J3972" s="2"/>
      <c r="L3972" s="2"/>
      <c r="N3972" s="2"/>
      <c r="P3972" s="2"/>
    </row>
    <row r="3973" spans="1:19" ht="11.85" customHeight="1" x14ac:dyDescent="0.2">
      <c r="A3973" s="12" t="s">
        <v>1583</v>
      </c>
      <c r="D3973" s="2"/>
      <c r="F3973" s="2"/>
      <c r="H3973" s="2"/>
      <c r="J3973" s="2"/>
      <c r="L3973" s="2"/>
      <c r="N3973" s="2"/>
      <c r="P3973" s="2"/>
    </row>
    <row r="3974" spans="1:19" ht="11.85" customHeight="1" x14ac:dyDescent="0.2">
      <c r="A3974" s="3" t="s">
        <v>1584</v>
      </c>
      <c r="C3974" s="2">
        <v>424192.55</v>
      </c>
      <c r="D3974" s="2"/>
      <c r="E3974" s="2">
        <v>393617.83</v>
      </c>
      <c r="F3974" s="2"/>
      <c r="G3974" s="2">
        <v>407960.14</v>
      </c>
      <c r="H3974" s="2"/>
      <c r="I3974" s="2">
        <v>418600</v>
      </c>
      <c r="J3974" s="2"/>
      <c r="K3974" s="2">
        <v>418600</v>
      </c>
      <c r="L3974" s="2"/>
      <c r="M3974" s="4">
        <v>400000</v>
      </c>
      <c r="N3974" s="2"/>
      <c r="O3974" s="4">
        <v>49110</v>
      </c>
      <c r="P3974" s="2"/>
      <c r="Q3974" s="4">
        <f t="shared" ref="Q3974:Q3980" si="110">M3974+O3974</f>
        <v>449110</v>
      </c>
    </row>
    <row r="3975" spans="1:19" ht="11.85" customHeight="1" x14ac:dyDescent="0.2">
      <c r="A3975" s="3" t="s">
        <v>1585</v>
      </c>
      <c r="C3975" s="2">
        <v>179892.25</v>
      </c>
      <c r="D3975" s="2"/>
      <c r="E3975" s="2">
        <v>166726.41</v>
      </c>
      <c r="F3975" s="2"/>
      <c r="G3975" s="2">
        <v>168767.47</v>
      </c>
      <c r="H3975" s="2"/>
      <c r="I3975" s="2">
        <v>174400</v>
      </c>
      <c r="J3975" s="2"/>
      <c r="K3975" s="2">
        <v>174400</v>
      </c>
      <c r="L3975" s="2"/>
      <c r="M3975" s="4">
        <v>170000</v>
      </c>
      <c r="N3975" s="2"/>
      <c r="O3975" s="4">
        <v>17490</v>
      </c>
      <c r="P3975" s="2"/>
      <c r="Q3975" s="4">
        <f t="shared" si="110"/>
        <v>187490</v>
      </c>
    </row>
    <row r="3976" spans="1:19" ht="11.85" customHeight="1" x14ac:dyDescent="0.2">
      <c r="A3976" s="3" t="s">
        <v>1586</v>
      </c>
      <c r="C3976" s="2">
        <v>38387.160000000003</v>
      </c>
      <c r="D3976" s="2"/>
      <c r="E3976" s="2">
        <v>3212.58</v>
      </c>
      <c r="F3976" s="2"/>
      <c r="G3976" s="2">
        <v>10610.87</v>
      </c>
      <c r="H3976" s="2"/>
      <c r="I3976" s="2">
        <v>3000</v>
      </c>
      <c r="J3976" s="2"/>
      <c r="K3976" s="2">
        <v>3000</v>
      </c>
      <c r="L3976" s="2"/>
      <c r="M3976" s="4">
        <v>15000</v>
      </c>
      <c r="N3976" s="2"/>
      <c r="O3976" s="4">
        <v>0</v>
      </c>
      <c r="P3976" s="2"/>
      <c r="Q3976" s="4">
        <f t="shared" si="110"/>
        <v>15000</v>
      </c>
    </row>
    <row r="3977" spans="1:19" ht="11.85" customHeight="1" x14ac:dyDescent="0.2">
      <c r="A3977" s="3" t="s">
        <v>1587</v>
      </c>
      <c r="C3977" s="2">
        <v>406968.06</v>
      </c>
      <c r="D3977" s="2"/>
      <c r="E3977" s="2">
        <v>348123.23</v>
      </c>
      <c r="F3977" s="2"/>
      <c r="G3977" s="2">
        <v>556000.36</v>
      </c>
      <c r="H3977" s="2"/>
      <c r="I3977" s="2">
        <v>350000</v>
      </c>
      <c r="J3977" s="2"/>
      <c r="K3977" s="2">
        <v>350000</v>
      </c>
      <c r="L3977" s="2"/>
      <c r="M3977" s="4">
        <v>500000</v>
      </c>
      <c r="N3977" s="2"/>
      <c r="O3977" s="4">
        <v>0</v>
      </c>
      <c r="P3977" s="2"/>
      <c r="Q3977" s="4">
        <f t="shared" si="110"/>
        <v>500000</v>
      </c>
    </row>
    <row r="3978" spans="1:19" ht="11.85" customHeight="1" x14ac:dyDescent="0.2">
      <c r="A3978" s="3" t="s">
        <v>1588</v>
      </c>
      <c r="C3978" s="2">
        <v>2008.62</v>
      </c>
      <c r="D3978" s="2"/>
      <c r="E3978" s="2">
        <v>2010.86</v>
      </c>
      <c r="F3978" s="2"/>
      <c r="G3978" s="2">
        <v>-0.62</v>
      </c>
      <c r="H3978" s="2"/>
      <c r="I3978" s="2">
        <v>2000</v>
      </c>
      <c r="J3978" s="2"/>
      <c r="K3978" s="2">
        <v>2000</v>
      </c>
      <c r="L3978" s="2"/>
      <c r="M3978" s="4">
        <v>2000</v>
      </c>
      <c r="N3978" s="2"/>
      <c r="O3978" s="4">
        <v>0</v>
      </c>
      <c r="P3978" s="2"/>
      <c r="Q3978" s="4">
        <f t="shared" si="110"/>
        <v>2000</v>
      </c>
    </row>
    <row r="3979" spans="1:19" ht="11.85" customHeight="1" x14ac:dyDescent="0.2">
      <c r="A3979" s="3" t="s">
        <v>1589</v>
      </c>
      <c r="C3979" s="2">
        <v>7903.5</v>
      </c>
      <c r="D3979" s="2"/>
      <c r="E3979" s="2">
        <v>6409</v>
      </c>
      <c r="F3979" s="2"/>
      <c r="G3979" s="2">
        <v>6574.66</v>
      </c>
      <c r="H3979" s="2"/>
      <c r="I3979" s="2">
        <v>6500</v>
      </c>
      <c r="J3979" s="2"/>
      <c r="K3979" s="2">
        <v>6500</v>
      </c>
      <c r="L3979" s="2"/>
      <c r="M3979" s="4">
        <v>6500</v>
      </c>
      <c r="N3979" s="2"/>
      <c r="O3979" s="4">
        <v>0</v>
      </c>
      <c r="P3979" s="2"/>
      <c r="Q3979" s="4">
        <f t="shared" si="110"/>
        <v>6500</v>
      </c>
    </row>
    <row r="3980" spans="1:19" ht="11.85" customHeight="1" x14ac:dyDescent="0.2">
      <c r="A3980" s="3" t="s">
        <v>1590</v>
      </c>
      <c r="C3980" s="14">
        <v>0</v>
      </c>
      <c r="D3980" s="2"/>
      <c r="E3980" s="14">
        <v>0</v>
      </c>
      <c r="F3980" s="2"/>
      <c r="G3980" s="14">
        <v>0</v>
      </c>
      <c r="H3980" s="2"/>
      <c r="I3980" s="14">
        <v>0</v>
      </c>
      <c r="J3980" s="2"/>
      <c r="K3980" s="14">
        <v>0</v>
      </c>
      <c r="L3980" s="2"/>
      <c r="M3980" s="15">
        <v>0</v>
      </c>
      <c r="N3980" s="2"/>
      <c r="O3980" s="15">
        <v>0</v>
      </c>
      <c r="P3980" s="2"/>
      <c r="Q3980" s="15">
        <f t="shared" si="110"/>
        <v>0</v>
      </c>
    </row>
    <row r="3981" spans="1:19" ht="11.85" customHeight="1" x14ac:dyDescent="0.2">
      <c r="A3981" s="3" t="s">
        <v>1313</v>
      </c>
      <c r="C3981" s="2">
        <f>SUM(C3974:C3980)</f>
        <v>1059352.1400000001</v>
      </c>
      <c r="D3981" s="2"/>
      <c r="E3981" s="2">
        <f>SUM(E3974:E3980)</f>
        <v>920099.90999999992</v>
      </c>
      <c r="F3981" s="2"/>
      <c r="G3981" s="2">
        <f>SUM(G3974:G3980)</f>
        <v>1149912.8799999997</v>
      </c>
      <c r="H3981" s="2"/>
      <c r="I3981" s="2">
        <f>SUM(I3974:I3980)</f>
        <v>954500</v>
      </c>
      <c r="J3981" s="2"/>
      <c r="K3981" s="4">
        <f>SUM(K3974:K3980)</f>
        <v>954500</v>
      </c>
      <c r="L3981" s="2"/>
      <c r="M3981" s="4">
        <f>SUM(M3974:M3980)</f>
        <v>1093500</v>
      </c>
      <c r="N3981" s="2"/>
      <c r="O3981" s="4">
        <f>SUM(O3974:O3980)</f>
        <v>66600</v>
      </c>
      <c r="P3981" s="2"/>
      <c r="Q3981" s="4">
        <f>SUM(Q3974:Q3980)</f>
        <v>1160100</v>
      </c>
    </row>
    <row r="3982" spans="1:19" ht="11.85" customHeight="1" x14ac:dyDescent="0.2">
      <c r="D3982" s="2"/>
      <c r="F3982" s="2"/>
      <c r="H3982" s="2"/>
      <c r="J3982" s="2"/>
      <c r="L3982" s="2"/>
      <c r="N3982" s="2"/>
      <c r="P3982" s="2"/>
    </row>
    <row r="3983" spans="1:19" ht="11.85" customHeight="1" x14ac:dyDescent="0.2">
      <c r="A3983" s="12" t="s">
        <v>1591</v>
      </c>
      <c r="D3983" s="2"/>
      <c r="F3983" s="2"/>
      <c r="H3983" s="2"/>
      <c r="J3983" s="2"/>
      <c r="L3983" s="2"/>
      <c r="N3983" s="2"/>
      <c r="P3983" s="2"/>
    </row>
    <row r="3984" spans="1:19" ht="11.85" customHeight="1" x14ac:dyDescent="0.2">
      <c r="A3984" s="3" t="s">
        <v>1592</v>
      </c>
      <c r="C3984" s="2">
        <v>51</v>
      </c>
      <c r="D3984" s="2"/>
      <c r="E3984" s="2">
        <v>188.4</v>
      </c>
      <c r="F3984" s="2"/>
      <c r="G3984" s="2">
        <v>277.10000000000002</v>
      </c>
      <c r="H3984" s="2"/>
      <c r="I3984" s="2">
        <v>0</v>
      </c>
      <c r="J3984" s="2"/>
      <c r="K3984" s="4">
        <v>0</v>
      </c>
      <c r="L3984" s="2"/>
      <c r="M3984" s="4">
        <v>0</v>
      </c>
      <c r="N3984" s="2"/>
      <c r="O3984" s="4">
        <v>0</v>
      </c>
      <c r="P3984" s="2"/>
      <c r="Q3984" s="4">
        <f t="shared" ref="Q3984:Q3991" si="111">M3984+O3984</f>
        <v>0</v>
      </c>
    </row>
    <row r="3985" spans="1:21" ht="11.85" customHeight="1" x14ac:dyDescent="0.2">
      <c r="A3985" s="3" t="s">
        <v>1593</v>
      </c>
      <c r="C3985" s="2">
        <v>954.9</v>
      </c>
      <c r="D3985" s="2"/>
      <c r="E3985" s="2">
        <v>902.85</v>
      </c>
      <c r="F3985" s="2"/>
      <c r="G3985" s="2">
        <v>435.7</v>
      </c>
      <c r="H3985" s="2"/>
      <c r="I3985" s="2">
        <v>0</v>
      </c>
      <c r="J3985" s="2"/>
      <c r="K3985" s="4">
        <v>0</v>
      </c>
      <c r="L3985" s="2"/>
      <c r="M3985" s="4">
        <v>0</v>
      </c>
      <c r="N3985" s="2"/>
      <c r="O3985" s="4">
        <v>0</v>
      </c>
      <c r="P3985" s="2"/>
      <c r="Q3985" s="4">
        <f t="shared" si="111"/>
        <v>0</v>
      </c>
    </row>
    <row r="3986" spans="1:21" ht="11.85" customHeight="1" x14ac:dyDescent="0.2">
      <c r="A3986" s="3" t="s">
        <v>1594</v>
      </c>
      <c r="C3986" s="2">
        <v>0</v>
      </c>
      <c r="D3986" s="2"/>
      <c r="E3986" s="2">
        <v>888993.17</v>
      </c>
      <c r="F3986" s="2"/>
      <c r="G3986" s="2">
        <v>0</v>
      </c>
      <c r="H3986" s="2"/>
      <c r="I3986" s="2">
        <v>0</v>
      </c>
      <c r="J3986" s="2"/>
      <c r="K3986" s="4">
        <v>0</v>
      </c>
      <c r="L3986" s="2"/>
      <c r="M3986" s="4">
        <v>0</v>
      </c>
      <c r="N3986" s="2"/>
      <c r="O3986" s="4">
        <v>0</v>
      </c>
      <c r="P3986" s="2"/>
      <c r="Q3986" s="4">
        <f t="shared" si="111"/>
        <v>0</v>
      </c>
    </row>
    <row r="3987" spans="1:21" ht="11.85" customHeight="1" x14ac:dyDescent="0.2">
      <c r="A3987" s="3" t="s">
        <v>1595</v>
      </c>
      <c r="C3987" s="2">
        <v>0</v>
      </c>
      <c r="D3987" s="2"/>
      <c r="E3987" s="2">
        <v>0</v>
      </c>
      <c r="F3987" s="2"/>
      <c r="G3987" s="2">
        <v>0</v>
      </c>
      <c r="H3987" s="2"/>
      <c r="I3987" s="2">
        <v>0</v>
      </c>
      <c r="J3987" s="2"/>
      <c r="K3987" s="4">
        <v>0</v>
      </c>
      <c r="L3987" s="2"/>
      <c r="M3987" s="4">
        <v>0</v>
      </c>
      <c r="N3987" s="2"/>
      <c r="O3987" s="4">
        <v>0</v>
      </c>
      <c r="P3987" s="2"/>
      <c r="Q3987" s="4">
        <f t="shared" si="111"/>
        <v>0</v>
      </c>
    </row>
    <row r="3988" spans="1:21" ht="11.85" customHeight="1" x14ac:dyDescent="0.2">
      <c r="A3988" s="3" t="s">
        <v>1596</v>
      </c>
      <c r="C3988" s="2">
        <v>0</v>
      </c>
      <c r="D3988" s="2"/>
      <c r="E3988" s="2">
        <v>0</v>
      </c>
      <c r="F3988" s="2"/>
      <c r="G3988" s="2">
        <v>-355</v>
      </c>
      <c r="H3988" s="2"/>
      <c r="I3988" s="2">
        <v>0</v>
      </c>
      <c r="J3988" s="2"/>
      <c r="K3988" s="4">
        <v>0</v>
      </c>
      <c r="L3988" s="2"/>
      <c r="M3988" s="4">
        <v>0</v>
      </c>
      <c r="N3988" s="2"/>
      <c r="O3988" s="4">
        <v>0</v>
      </c>
      <c r="P3988" s="2"/>
      <c r="Q3988" s="4">
        <f t="shared" si="111"/>
        <v>0</v>
      </c>
    </row>
    <row r="3989" spans="1:21" ht="11.85" customHeight="1" x14ac:dyDescent="0.2">
      <c r="A3989" s="3" t="s">
        <v>1597</v>
      </c>
      <c r="C3989" s="2">
        <v>0</v>
      </c>
      <c r="D3989" s="2"/>
      <c r="E3989" s="2">
        <v>0</v>
      </c>
      <c r="F3989" s="2"/>
      <c r="G3989" s="2">
        <v>0</v>
      </c>
      <c r="H3989" s="2"/>
      <c r="I3989" s="2">
        <v>0</v>
      </c>
      <c r="J3989" s="2"/>
      <c r="K3989" s="4">
        <v>0</v>
      </c>
      <c r="L3989" s="2"/>
      <c r="M3989" s="4">
        <v>0</v>
      </c>
      <c r="N3989" s="2"/>
      <c r="O3989" s="4">
        <v>0</v>
      </c>
      <c r="P3989" s="2"/>
      <c r="Q3989" s="4">
        <f t="shared" si="111"/>
        <v>0</v>
      </c>
    </row>
    <row r="3990" spans="1:21" ht="11.85" customHeight="1" x14ac:dyDescent="0.2">
      <c r="A3990" s="3" t="s">
        <v>1598</v>
      </c>
      <c r="C3990" s="2">
        <v>0</v>
      </c>
      <c r="D3990" s="2"/>
      <c r="E3990" s="2">
        <v>10058.42</v>
      </c>
      <c r="F3990" s="2"/>
      <c r="G3990" s="2">
        <v>6815.9</v>
      </c>
      <c r="H3990" s="2"/>
      <c r="I3990" s="2">
        <v>7000</v>
      </c>
      <c r="J3990" s="2"/>
      <c r="K3990" s="4">
        <v>7000</v>
      </c>
      <c r="L3990" s="2"/>
      <c r="M3990" s="4">
        <v>5000</v>
      </c>
      <c r="N3990" s="2"/>
      <c r="O3990" s="4">
        <v>0</v>
      </c>
      <c r="P3990" s="2"/>
      <c r="Q3990" s="4">
        <f t="shared" si="111"/>
        <v>5000</v>
      </c>
    </row>
    <row r="3991" spans="1:21" ht="11.85" customHeight="1" x14ac:dyDescent="0.2">
      <c r="A3991" s="3" t="s">
        <v>1599</v>
      </c>
      <c r="C3991" s="14">
        <v>0</v>
      </c>
      <c r="D3991" s="2"/>
      <c r="E3991" s="14">
        <v>0</v>
      </c>
      <c r="F3991" s="2"/>
      <c r="G3991" s="14">
        <v>356.4</v>
      </c>
      <c r="H3991" s="2"/>
      <c r="I3991" s="14">
        <v>0</v>
      </c>
      <c r="J3991" s="2"/>
      <c r="K3991" s="15">
        <v>0</v>
      </c>
      <c r="L3991" s="2"/>
      <c r="M3991" s="15">
        <v>0</v>
      </c>
      <c r="N3991" s="2"/>
      <c r="O3991" s="15">
        <v>0</v>
      </c>
      <c r="P3991" s="2"/>
      <c r="Q3991" s="15">
        <f t="shared" si="111"/>
        <v>0</v>
      </c>
    </row>
    <row r="3992" spans="1:21" ht="11.85" customHeight="1" x14ac:dyDescent="0.2">
      <c r="A3992" s="3" t="s">
        <v>1324</v>
      </c>
      <c r="C3992" s="2">
        <f>SUM(C3984:C3991)</f>
        <v>1005.9</v>
      </c>
      <c r="D3992" s="2"/>
      <c r="E3992" s="2">
        <f>SUM(E3984:E3991)</f>
        <v>900142.84000000008</v>
      </c>
      <c r="F3992" s="2"/>
      <c r="G3992" s="2">
        <f>SUM(G3984:G3991)</f>
        <v>7530.0999999999995</v>
      </c>
      <c r="H3992" s="2"/>
      <c r="I3992" s="2">
        <f>SUM(I3984:I3991)</f>
        <v>7000</v>
      </c>
      <c r="J3992" s="2"/>
      <c r="K3992" s="4">
        <f>SUM(K3984:K3991)</f>
        <v>7000</v>
      </c>
      <c r="L3992" s="2"/>
      <c r="M3992" s="4">
        <f>SUM(M3984:M3991)</f>
        <v>5000</v>
      </c>
      <c r="N3992" s="2"/>
      <c r="O3992" s="4">
        <f>SUM(O3984:O3991)</f>
        <v>0</v>
      </c>
      <c r="P3992" s="2"/>
      <c r="Q3992" s="4">
        <f>SUM(Q3984:Q3991)</f>
        <v>5000</v>
      </c>
    </row>
    <row r="3993" spans="1:21" ht="11.85" customHeight="1" x14ac:dyDescent="0.2">
      <c r="D3993" s="2"/>
      <c r="F3993" s="2"/>
      <c r="H3993" s="2"/>
      <c r="J3993" s="2"/>
      <c r="L3993" s="2"/>
      <c r="N3993" s="2"/>
      <c r="P3993" s="2"/>
    </row>
    <row r="3994" spans="1:21" ht="11.85" customHeight="1" x14ac:dyDescent="0.2">
      <c r="A3994" s="12" t="s">
        <v>238</v>
      </c>
      <c r="D3994" s="2"/>
      <c r="F3994" s="2"/>
      <c r="H3994" s="2"/>
      <c r="J3994" s="2"/>
      <c r="L3994" s="2"/>
      <c r="N3994" s="2"/>
      <c r="P3994" s="2"/>
    </row>
    <row r="3995" spans="1:21" ht="11.85" customHeight="1" x14ac:dyDescent="0.2">
      <c r="A3995" s="3" t="s">
        <v>1600</v>
      </c>
      <c r="C3995" s="14">
        <v>0</v>
      </c>
      <c r="D3995" s="2"/>
      <c r="E3995" s="14">
        <v>0</v>
      </c>
      <c r="F3995" s="2"/>
      <c r="G3995" s="14">
        <v>115373.3</v>
      </c>
      <c r="H3995" s="2"/>
      <c r="I3995" s="14">
        <v>0</v>
      </c>
      <c r="J3995" s="2"/>
      <c r="K3995" s="15">
        <v>0</v>
      </c>
      <c r="L3995" s="2"/>
      <c r="M3995" s="15">
        <v>0</v>
      </c>
      <c r="N3995" s="2"/>
      <c r="O3995" s="15">
        <v>0</v>
      </c>
      <c r="P3995" s="2"/>
      <c r="Q3995" s="15">
        <f>M3995+O3995</f>
        <v>0</v>
      </c>
    </row>
    <row r="3996" spans="1:21" ht="11.85" hidden="1" customHeight="1" x14ac:dyDescent="0.2">
      <c r="A3996" s="3" t="s">
        <v>1601</v>
      </c>
      <c r="C3996" s="14">
        <v>0</v>
      </c>
      <c r="D3996" s="2"/>
      <c r="E3996" s="14">
        <v>0</v>
      </c>
      <c r="F3996" s="2"/>
      <c r="G3996" s="14">
        <v>0</v>
      </c>
      <c r="H3996" s="2"/>
      <c r="I3996" s="14">
        <v>0</v>
      </c>
      <c r="J3996" s="2"/>
      <c r="K3996" s="15">
        <v>0</v>
      </c>
      <c r="L3996" s="2"/>
      <c r="M3996" s="15">
        <v>0</v>
      </c>
      <c r="N3996" s="2"/>
      <c r="O3996" s="15">
        <v>0</v>
      </c>
      <c r="P3996" s="2"/>
      <c r="Q3996" s="15">
        <f>M3996+O3996</f>
        <v>0</v>
      </c>
    </row>
    <row r="3997" spans="1:21" ht="11.85" customHeight="1" x14ac:dyDescent="0.2">
      <c r="A3997" s="3" t="s">
        <v>252</v>
      </c>
      <c r="C3997" s="2">
        <f>SUM(C3995:C3996)</f>
        <v>0</v>
      </c>
      <c r="D3997" s="2"/>
      <c r="E3997" s="2">
        <f>SUM(E3995:E3996)</f>
        <v>0</v>
      </c>
      <c r="F3997" s="2"/>
      <c r="G3997" s="2">
        <f>SUM(G3995:G3996)</f>
        <v>115373.3</v>
      </c>
      <c r="H3997" s="2"/>
      <c r="I3997" s="2">
        <f>SUM(I3995:I3996)</f>
        <v>0</v>
      </c>
      <c r="J3997" s="2"/>
      <c r="K3997" s="4">
        <f>SUM(K3995:K3996)</f>
        <v>0</v>
      </c>
      <c r="L3997" s="2"/>
      <c r="M3997" s="4">
        <f>SUM(M3995:M3996)</f>
        <v>0</v>
      </c>
      <c r="N3997" s="2"/>
      <c r="O3997" s="4">
        <f>SUM(O3995:O3996)</f>
        <v>0</v>
      </c>
      <c r="P3997" s="2"/>
      <c r="Q3997" s="4">
        <f>SUM(Q3995:Q3996)</f>
        <v>0</v>
      </c>
    </row>
    <row r="3998" spans="1:21" ht="11.85" customHeight="1" x14ac:dyDescent="0.2">
      <c r="D3998" s="2"/>
      <c r="F3998" s="2"/>
      <c r="H3998" s="2"/>
      <c r="J3998" s="2"/>
      <c r="L3998" s="2"/>
      <c r="N3998" s="2"/>
      <c r="P3998" s="2"/>
    </row>
    <row r="3999" spans="1:21" ht="11.85" customHeight="1" thickBot="1" x14ac:dyDescent="0.25">
      <c r="A3999" s="3" t="s">
        <v>265</v>
      </c>
      <c r="C3999" s="25">
        <f>C3981+C3992+C3997</f>
        <v>1060358.04</v>
      </c>
      <c r="D3999" s="2"/>
      <c r="E3999" s="25">
        <f>E3981+E3992+E3997</f>
        <v>1820242.75</v>
      </c>
      <c r="F3999" s="2"/>
      <c r="G3999" s="25">
        <f>G3981+G3992+G3997</f>
        <v>1272816.2799999998</v>
      </c>
      <c r="H3999" s="2"/>
      <c r="I3999" s="25">
        <f>I3981+I3992+I3997</f>
        <v>961500</v>
      </c>
      <c r="J3999" s="2"/>
      <c r="K3999" s="26">
        <f>K3981+K3992+K3997</f>
        <v>961500</v>
      </c>
      <c r="L3999" s="2"/>
      <c r="M3999" s="26">
        <f>M3981+M3992+M3997</f>
        <v>1098500</v>
      </c>
      <c r="N3999" s="2"/>
      <c r="O3999" s="26">
        <f>O3981+O3992+O3997</f>
        <v>66600</v>
      </c>
      <c r="P3999" s="2"/>
      <c r="Q3999" s="26">
        <f>Q3981+Q3992+Q3997</f>
        <v>1165100</v>
      </c>
      <c r="R3999" s="2"/>
      <c r="U3999" s="2"/>
    </row>
    <row r="4000" spans="1:21" ht="11.85" customHeight="1" thickTop="1" x14ac:dyDescent="0.2">
      <c r="D4000" s="2"/>
      <c r="F4000" s="2"/>
      <c r="H4000" s="2"/>
      <c r="J4000" s="2"/>
      <c r="L4000" s="2"/>
      <c r="N4000" s="2"/>
      <c r="P4000" s="2"/>
    </row>
    <row r="4001" spans="1:21" ht="11.85" customHeight="1" x14ac:dyDescent="0.2">
      <c r="D4001" s="2"/>
      <c r="F4001" s="2"/>
      <c r="H4001" s="2"/>
      <c r="J4001" s="2"/>
      <c r="L4001" s="2"/>
      <c r="N4001" s="2"/>
      <c r="P4001" s="2"/>
    </row>
    <row r="4002" spans="1:21" ht="11.85" customHeight="1" x14ac:dyDescent="0.2">
      <c r="A4002" s="3" t="s">
        <v>266</v>
      </c>
      <c r="C4002" s="2">
        <f>C3969+C3999</f>
        <v>1790117.6300000001</v>
      </c>
      <c r="D4002" s="2"/>
      <c r="E4002" s="2">
        <f>E3969+E3999</f>
        <v>2410757.6900000004</v>
      </c>
      <c r="F4002" s="2"/>
      <c r="G4002" s="2">
        <f>G3969+G3999</f>
        <v>1750876.4800000004</v>
      </c>
      <c r="H4002" s="2"/>
      <c r="I4002" s="2">
        <f>I3969+I3999</f>
        <v>1586757.8500000006</v>
      </c>
      <c r="J4002" s="2"/>
      <c r="K4002" s="4">
        <f>K3969+K3999</f>
        <v>1586757.8500000006</v>
      </c>
      <c r="L4002" s="2"/>
      <c r="M4002" s="4">
        <f>M3969+M3999</f>
        <v>1544404.8500000006</v>
      </c>
      <c r="N4002" s="2"/>
      <c r="P4002" s="2"/>
      <c r="Q4002" s="4">
        <f>Q3969+Q3999</f>
        <v>1611004.8500000006</v>
      </c>
      <c r="U4002" s="2"/>
    </row>
    <row r="4003" spans="1:21" ht="11.85" customHeight="1" x14ac:dyDescent="0.2"/>
    <row r="4004" spans="1:21" ht="11.85" customHeight="1" x14ac:dyDescent="0.2"/>
    <row r="4005" spans="1:21" ht="11.85" customHeight="1" x14ac:dyDescent="0.2"/>
    <row r="4006" spans="1:21" ht="11.85" customHeight="1" x14ac:dyDescent="0.2"/>
    <row r="4007" spans="1:21" ht="11.85" customHeight="1" x14ac:dyDescent="0.2"/>
    <row r="4008" spans="1:21" ht="11.85" customHeight="1" x14ac:dyDescent="0.2"/>
    <row r="4009" spans="1:21" ht="11.85" customHeight="1" x14ac:dyDescent="0.2"/>
    <row r="4010" spans="1:21" ht="11.85" customHeight="1" x14ac:dyDescent="0.2"/>
    <row r="4011" spans="1:21" ht="11.85" customHeight="1" x14ac:dyDescent="0.2"/>
    <row r="4012" spans="1:21" ht="11.85" customHeight="1" x14ac:dyDescent="0.2"/>
    <row r="4013" spans="1:21" ht="11.85" customHeight="1" x14ac:dyDescent="0.2"/>
    <row r="4014" spans="1:21" ht="11.85" customHeight="1" x14ac:dyDescent="0.2"/>
    <row r="4015" spans="1:21" ht="11.85" customHeight="1" x14ac:dyDescent="0.2"/>
    <row r="4016" spans="1:21" ht="11.85" customHeight="1" x14ac:dyDescent="0.2"/>
    <row r="4017" spans="1:20" ht="11.85" customHeight="1" x14ac:dyDescent="0.2"/>
    <row r="4018" spans="1:20" ht="11.85" customHeight="1" x14ac:dyDescent="0.2"/>
    <row r="4019" spans="1:20" ht="11.85" customHeight="1" x14ac:dyDescent="0.2"/>
    <row r="4020" spans="1:20" ht="11.85" customHeight="1" x14ac:dyDescent="0.2"/>
    <row r="4021" spans="1:20" ht="11.85" customHeight="1" x14ac:dyDescent="0.2"/>
    <row r="4022" spans="1:20" ht="11.85" customHeight="1" x14ac:dyDescent="0.2">
      <c r="A4022" s="1"/>
      <c r="B4022" s="1"/>
      <c r="E4022" s="2" t="str">
        <f>$E$1</f>
        <v>CITY OF BRADY</v>
      </c>
    </row>
    <row r="4023" spans="1:20" ht="11.85" customHeight="1" x14ac:dyDescent="0.2">
      <c r="E4023" s="2" t="str">
        <f>$E$2</f>
        <v>BUDGET REPORT</v>
      </c>
    </row>
    <row r="4024" spans="1:20" ht="11.85" customHeight="1" x14ac:dyDescent="0.2">
      <c r="E4024" s="2" t="str">
        <f>$E$3</f>
        <v>FISCAL YEAR 2022 - 2023</v>
      </c>
    </row>
    <row r="4025" spans="1:20" ht="11.85" customHeight="1" x14ac:dyDescent="0.2">
      <c r="A4025" s="3" t="s">
        <v>1582</v>
      </c>
    </row>
    <row r="4026" spans="1:20" ht="11.85" customHeight="1" x14ac:dyDescent="0.2">
      <c r="A4026" s="3" t="s">
        <v>1602</v>
      </c>
    </row>
    <row r="4027" spans="1:20" ht="11.85" customHeight="1" x14ac:dyDescent="0.2">
      <c r="I4027" s="49" t="str">
        <f>$I$6</f>
        <v>(----- 2021-2022 ------)</v>
      </c>
      <c r="J4027" s="49"/>
      <c r="K4027" s="49"/>
      <c r="L4027" s="6"/>
      <c r="M4027" s="49" t="str">
        <f>$M$6</f>
        <v>2022-2023</v>
      </c>
      <c r="N4027" s="49"/>
      <c r="O4027" s="49"/>
      <c r="P4027" s="49"/>
      <c r="Q4027" s="49"/>
    </row>
    <row r="4028" spans="1:20" ht="11.85" customHeight="1" x14ac:dyDescent="0.2">
      <c r="C4028" s="7" t="str">
        <f>$C$7</f>
        <v>2018-2019</v>
      </c>
      <c r="D4028" s="6"/>
      <c r="E4028" s="7" t="str">
        <f>$E$7</f>
        <v>2019-2020</v>
      </c>
      <c r="F4028" s="6"/>
      <c r="G4028" s="7" t="str">
        <f>$G$7</f>
        <v>2020-2021</v>
      </c>
      <c r="H4028" s="6"/>
      <c r="I4028" s="7" t="s">
        <v>9</v>
      </c>
      <c r="J4028" s="6"/>
      <c r="K4028" s="8" t="str">
        <f>+$K$7</f>
        <v>PROJECTED</v>
      </c>
      <c r="L4028" s="6"/>
      <c r="M4028" s="8" t="str">
        <f>$M$7</f>
        <v>2022-2023</v>
      </c>
      <c r="N4028" s="6"/>
      <c r="O4028" s="8" t="str">
        <f>$O$7</f>
        <v>2022-2023</v>
      </c>
      <c r="P4028" s="6"/>
      <c r="Q4028" s="8" t="str">
        <f>$Q$7</f>
        <v xml:space="preserve">APPROVED </v>
      </c>
    </row>
    <row r="4029" spans="1:20" ht="11.85" customHeight="1" x14ac:dyDescent="0.2">
      <c r="A4029" s="9" t="s">
        <v>268</v>
      </c>
      <c r="C4029" s="10" t="s">
        <v>12</v>
      </c>
      <c r="D4029" s="6"/>
      <c r="E4029" s="10" t="s">
        <v>12</v>
      </c>
      <c r="F4029" s="6"/>
      <c r="G4029" s="10" t="s">
        <v>12</v>
      </c>
      <c r="H4029" s="6"/>
      <c r="I4029" s="10" t="s">
        <v>13</v>
      </c>
      <c r="J4029" s="6"/>
      <c r="K4029" s="11" t="s">
        <v>13</v>
      </c>
      <c r="L4029" s="6"/>
      <c r="M4029" s="11" t="str">
        <f>$M$8</f>
        <v>BASE</v>
      </c>
      <c r="N4029" s="6"/>
      <c r="O4029" s="11" t="str">
        <f>$O$8</f>
        <v>SUPPLEMENTAL</v>
      </c>
      <c r="P4029" s="6"/>
      <c r="Q4029" s="11" t="str">
        <f>$Q$8</f>
        <v>BUDGET</v>
      </c>
    </row>
    <row r="4030" spans="1:20" ht="11.85" customHeight="1" x14ac:dyDescent="0.2"/>
    <row r="4031" spans="1:20" ht="11.85" customHeight="1" x14ac:dyDescent="0.2">
      <c r="A4031" s="12" t="s">
        <v>269</v>
      </c>
    </row>
    <row r="4032" spans="1:20" ht="11.85" customHeight="1" x14ac:dyDescent="0.2">
      <c r="A4032" s="3" t="s">
        <v>1603</v>
      </c>
      <c r="C4032" s="2">
        <v>164482.88</v>
      </c>
      <c r="D4032" s="2"/>
      <c r="E4032" s="2">
        <v>166799.9</v>
      </c>
      <c r="F4032" s="2"/>
      <c r="G4032" s="2">
        <v>181730.44</v>
      </c>
      <c r="H4032" s="2"/>
      <c r="I4032" s="2">
        <v>179123</v>
      </c>
      <c r="J4032" s="2"/>
      <c r="K4032" s="2">
        <v>179123</v>
      </c>
      <c r="L4032" s="2"/>
      <c r="M4032" s="4">
        <v>191147</v>
      </c>
      <c r="N4032" s="2"/>
      <c r="O4032" s="4">
        <v>25189</v>
      </c>
      <c r="P4032" s="2"/>
      <c r="Q4032" s="4">
        <f t="shared" ref="Q4032:Q4040" si="112">M4032+O4032</f>
        <v>216336</v>
      </c>
      <c r="T4032" s="13"/>
    </row>
    <row r="4033" spans="1:21" ht="11.85" customHeight="1" x14ac:dyDescent="0.2">
      <c r="A4033" s="3" t="s">
        <v>1604</v>
      </c>
      <c r="C4033" s="2">
        <v>5797.26</v>
      </c>
      <c r="D4033" s="2"/>
      <c r="E4033" s="2">
        <v>4306.79</v>
      </c>
      <c r="F4033" s="2"/>
      <c r="G4033" s="2">
        <v>4687.16</v>
      </c>
      <c r="H4033" s="2"/>
      <c r="I4033" s="2">
        <v>4500</v>
      </c>
      <c r="J4033" s="2"/>
      <c r="K4033" s="2">
        <v>6500</v>
      </c>
      <c r="L4033" s="2"/>
      <c r="M4033" s="4">
        <v>5500</v>
      </c>
      <c r="N4033" s="2"/>
      <c r="O4033" s="4">
        <v>0</v>
      </c>
      <c r="P4033" s="2"/>
      <c r="Q4033" s="4">
        <f t="shared" si="112"/>
        <v>5500</v>
      </c>
      <c r="T4033" s="13"/>
    </row>
    <row r="4034" spans="1:21" ht="11.85" customHeight="1" x14ac:dyDescent="0.2">
      <c r="A4034" s="3" t="s">
        <v>1605</v>
      </c>
      <c r="C4034" s="2">
        <v>3450</v>
      </c>
      <c r="D4034" s="2"/>
      <c r="E4034" s="2">
        <v>3600</v>
      </c>
      <c r="F4034" s="2"/>
      <c r="G4034" s="2">
        <v>3525</v>
      </c>
      <c r="H4034" s="2"/>
      <c r="I4034" s="2">
        <v>4500</v>
      </c>
      <c r="J4034" s="2"/>
      <c r="K4034" s="2">
        <v>4500</v>
      </c>
      <c r="L4034" s="2"/>
      <c r="M4034" s="4">
        <v>5100</v>
      </c>
      <c r="N4034" s="2"/>
      <c r="O4034" s="4">
        <v>0</v>
      </c>
      <c r="P4034" s="2"/>
      <c r="Q4034" s="4">
        <f t="shared" si="112"/>
        <v>5100</v>
      </c>
      <c r="T4034" s="13"/>
    </row>
    <row r="4035" spans="1:21" ht="11.85" customHeight="1" x14ac:dyDescent="0.2">
      <c r="A4035" s="3" t="s">
        <v>1606</v>
      </c>
      <c r="C4035" s="2">
        <v>3640</v>
      </c>
      <c r="D4035" s="2"/>
      <c r="E4035" s="2">
        <v>3640</v>
      </c>
      <c r="F4035" s="2"/>
      <c r="G4035" s="2">
        <v>3780</v>
      </c>
      <c r="H4035" s="2"/>
      <c r="I4035" s="2">
        <v>3640</v>
      </c>
      <c r="J4035" s="2"/>
      <c r="K4035" s="2">
        <v>3640</v>
      </c>
      <c r="L4035" s="2"/>
      <c r="M4035" s="4">
        <v>3640</v>
      </c>
      <c r="N4035" s="2"/>
      <c r="O4035" s="4">
        <v>7280</v>
      </c>
      <c r="P4035" s="2"/>
      <c r="Q4035" s="4">
        <f t="shared" si="112"/>
        <v>10920</v>
      </c>
      <c r="T4035" s="13"/>
    </row>
    <row r="4036" spans="1:21" ht="11.85" customHeight="1" x14ac:dyDescent="0.2">
      <c r="A4036" s="3" t="s">
        <v>1607</v>
      </c>
      <c r="C4036" s="2">
        <v>52948.88</v>
      </c>
      <c r="D4036" s="2"/>
      <c r="E4036" s="2">
        <v>55234.86</v>
      </c>
      <c r="F4036" s="2"/>
      <c r="G4036" s="2">
        <v>58728.38</v>
      </c>
      <c r="H4036" s="2"/>
      <c r="I4036" s="2">
        <v>59160</v>
      </c>
      <c r="J4036" s="2"/>
      <c r="K4036" s="2">
        <v>57160</v>
      </c>
      <c r="L4036" s="2"/>
      <c r="M4036" s="4">
        <v>64800</v>
      </c>
      <c r="N4036" s="2"/>
      <c r="O4036" s="4">
        <v>12960</v>
      </c>
      <c r="P4036" s="2"/>
      <c r="Q4036" s="4">
        <f t="shared" si="112"/>
        <v>77760</v>
      </c>
      <c r="T4036" s="13"/>
    </row>
    <row r="4037" spans="1:21" ht="11.85" customHeight="1" x14ac:dyDescent="0.2">
      <c r="A4037" s="3" t="s">
        <v>1608</v>
      </c>
      <c r="C4037" s="2">
        <v>18726.62</v>
      </c>
      <c r="D4037" s="2"/>
      <c r="E4037" s="2">
        <v>18216.060000000001</v>
      </c>
      <c r="F4037" s="2"/>
      <c r="G4037" s="2">
        <v>19334.16</v>
      </c>
      <c r="H4037" s="2"/>
      <c r="I4037" s="2">
        <v>17672</v>
      </c>
      <c r="J4037" s="2"/>
      <c r="K4037" s="2">
        <v>17672</v>
      </c>
      <c r="L4037" s="2"/>
      <c r="M4037" s="4">
        <v>19094</v>
      </c>
      <c r="N4037" s="2"/>
      <c r="O4037" s="4">
        <v>2446</v>
      </c>
      <c r="P4037" s="2"/>
      <c r="Q4037" s="4">
        <f t="shared" si="112"/>
        <v>21540</v>
      </c>
      <c r="T4037" s="13"/>
    </row>
    <row r="4038" spans="1:21" ht="11.85" customHeight="1" x14ac:dyDescent="0.2">
      <c r="A4038" s="3" t="s">
        <v>1609</v>
      </c>
      <c r="C4038" s="2">
        <v>1623.78</v>
      </c>
      <c r="D4038" s="2"/>
      <c r="E4038" s="2">
        <v>1770.64</v>
      </c>
      <c r="F4038" s="2"/>
      <c r="G4038" s="2">
        <v>2214.56</v>
      </c>
      <c r="H4038" s="2"/>
      <c r="I4038" s="2">
        <v>2295</v>
      </c>
      <c r="J4038" s="2"/>
      <c r="K4038" s="2">
        <v>2295</v>
      </c>
      <c r="L4038" s="2"/>
      <c r="M4038" s="4">
        <v>2915</v>
      </c>
      <c r="N4038" s="2"/>
      <c r="O4038" s="4">
        <v>600</v>
      </c>
      <c r="P4038" s="2"/>
      <c r="Q4038" s="4">
        <f t="shared" si="112"/>
        <v>3515</v>
      </c>
      <c r="T4038" s="13"/>
    </row>
    <row r="4039" spans="1:21" ht="11.85" customHeight="1" x14ac:dyDescent="0.2">
      <c r="A4039" s="3" t="s">
        <v>1610</v>
      </c>
      <c r="C4039" s="2">
        <v>157.35</v>
      </c>
      <c r="D4039" s="2"/>
      <c r="E4039" s="2">
        <v>769.99</v>
      </c>
      <c r="F4039" s="2"/>
      <c r="G4039" s="2">
        <v>1371.37</v>
      </c>
      <c r="H4039" s="2"/>
      <c r="I4039" s="2">
        <v>720</v>
      </c>
      <c r="J4039" s="2"/>
      <c r="K4039" s="2">
        <v>720</v>
      </c>
      <c r="L4039" s="2"/>
      <c r="M4039" s="4">
        <v>585</v>
      </c>
      <c r="N4039" s="2"/>
      <c r="O4039" s="4">
        <v>120</v>
      </c>
      <c r="P4039" s="2"/>
      <c r="Q4039" s="4">
        <f t="shared" si="112"/>
        <v>705</v>
      </c>
      <c r="T4039" s="13"/>
    </row>
    <row r="4040" spans="1:21" ht="11.85" customHeight="1" x14ac:dyDescent="0.2">
      <c r="A4040" s="3" t="s">
        <v>1611</v>
      </c>
      <c r="C4040" s="14">
        <v>13490.48</v>
      </c>
      <c r="D4040" s="2"/>
      <c r="E4040" s="14">
        <v>13564.15</v>
      </c>
      <c r="F4040" s="2"/>
      <c r="G4040" s="14">
        <v>14250.2</v>
      </c>
      <c r="H4040" s="2"/>
      <c r="I4040" s="14">
        <v>14320</v>
      </c>
      <c r="J4040" s="2"/>
      <c r="K4040" s="14">
        <v>14320</v>
      </c>
      <c r="L4040" s="2"/>
      <c r="M4040" s="15">
        <v>15338</v>
      </c>
      <c r="N4040" s="2"/>
      <c r="O4040" s="15">
        <v>1965</v>
      </c>
      <c r="P4040" s="2"/>
      <c r="Q4040" s="15">
        <f t="shared" si="112"/>
        <v>17303</v>
      </c>
      <c r="T4040" s="13"/>
    </row>
    <row r="4041" spans="1:21" ht="11.85" customHeight="1" x14ac:dyDescent="0.2">
      <c r="A4041" s="3" t="s">
        <v>280</v>
      </c>
      <c r="C4041" s="2">
        <f>SUM(C4032:C4040)</f>
        <v>264317.25</v>
      </c>
      <c r="D4041" s="2"/>
      <c r="E4041" s="2">
        <f>SUM(E4032:E4040)</f>
        <v>267902.39</v>
      </c>
      <c r="F4041" s="2"/>
      <c r="G4041" s="2">
        <f>SUM(G4032:G4040)</f>
        <v>289621.27</v>
      </c>
      <c r="H4041" s="2"/>
      <c r="I4041" s="2">
        <f>SUM(I4032:I4040)</f>
        <v>285930</v>
      </c>
      <c r="J4041" s="2"/>
      <c r="K4041" s="4">
        <f>SUM(K4032:K4040)</f>
        <v>285930</v>
      </c>
      <c r="L4041" s="2"/>
      <c r="M4041" s="4">
        <f>SUM(M4032:M4040)</f>
        <v>308119</v>
      </c>
      <c r="N4041" s="2"/>
      <c r="O4041" s="4">
        <f>SUM(O4032:O4040)</f>
        <v>50560</v>
      </c>
      <c r="P4041" s="2"/>
      <c r="Q4041" s="4">
        <f>SUM(Q4032:Q4040)</f>
        <v>358679</v>
      </c>
      <c r="R4041" s="2"/>
      <c r="U4041" s="2"/>
    </row>
    <row r="4042" spans="1:21" ht="11.85" customHeight="1" x14ac:dyDescent="0.2">
      <c r="D4042" s="2"/>
      <c r="F4042" s="2"/>
      <c r="H4042" s="2"/>
      <c r="J4042" s="2"/>
      <c r="L4042" s="2"/>
      <c r="N4042" s="2"/>
      <c r="P4042" s="2"/>
    </row>
    <row r="4043" spans="1:21" ht="11.85" customHeight="1" x14ac:dyDescent="0.2">
      <c r="A4043" s="12" t="s">
        <v>281</v>
      </c>
      <c r="D4043" s="2"/>
      <c r="F4043" s="2"/>
      <c r="H4043" s="2"/>
      <c r="J4043" s="2"/>
      <c r="L4043" s="2"/>
      <c r="N4043" s="2"/>
      <c r="P4043" s="2"/>
    </row>
    <row r="4044" spans="1:21" ht="11.85" customHeight="1" x14ac:dyDescent="0.2">
      <c r="A4044" s="3" t="s">
        <v>1612</v>
      </c>
      <c r="C4044" s="2">
        <v>0</v>
      </c>
      <c r="D4044" s="2"/>
      <c r="E4044" s="2">
        <v>0</v>
      </c>
      <c r="F4044" s="2"/>
      <c r="G4044" s="2">
        <v>0</v>
      </c>
      <c r="H4044" s="2"/>
      <c r="I4044" s="2">
        <v>0</v>
      </c>
      <c r="J4044" s="2"/>
      <c r="K4044" s="2">
        <v>0</v>
      </c>
      <c r="L4044" s="2"/>
      <c r="M4044" s="4">
        <v>0</v>
      </c>
      <c r="N4044" s="2"/>
      <c r="O4044" s="4">
        <v>0</v>
      </c>
      <c r="P4044" s="2"/>
      <c r="Q4044" s="4">
        <f t="shared" ref="Q4044:Q4058" si="113">M4044+O4044</f>
        <v>0</v>
      </c>
      <c r="T4044" s="13"/>
    </row>
    <row r="4045" spans="1:21" ht="11.85" customHeight="1" x14ac:dyDescent="0.2">
      <c r="A4045" s="3" t="s">
        <v>1613</v>
      </c>
      <c r="C4045" s="2">
        <v>1273.67</v>
      </c>
      <c r="D4045" s="2"/>
      <c r="E4045" s="2">
        <v>3579.06</v>
      </c>
      <c r="F4045" s="2"/>
      <c r="G4045" s="2">
        <v>1444.27</v>
      </c>
      <c r="H4045" s="2"/>
      <c r="I4045" s="2">
        <v>2000</v>
      </c>
      <c r="J4045" s="2"/>
      <c r="K4045" s="2">
        <v>2000</v>
      </c>
      <c r="L4045" s="2"/>
      <c r="M4045" s="4">
        <v>2000</v>
      </c>
      <c r="N4045" s="2"/>
      <c r="O4045" s="4">
        <v>0</v>
      </c>
      <c r="P4045" s="2"/>
      <c r="Q4045" s="4">
        <f t="shared" si="113"/>
        <v>2000</v>
      </c>
      <c r="T4045" s="13"/>
    </row>
    <row r="4046" spans="1:21" ht="11.85" customHeight="1" x14ac:dyDescent="0.2">
      <c r="A4046" s="3" t="s">
        <v>1614</v>
      </c>
      <c r="C4046" s="2">
        <v>11257.13</v>
      </c>
      <c r="D4046" s="2"/>
      <c r="E4046" s="2">
        <v>15437.47</v>
      </c>
      <c r="F4046" s="2"/>
      <c r="G4046" s="2">
        <v>9872.66</v>
      </c>
      <c r="H4046" s="2"/>
      <c r="I4046" s="2">
        <v>15000</v>
      </c>
      <c r="J4046" s="2"/>
      <c r="K4046" s="2">
        <v>11600</v>
      </c>
      <c r="L4046" s="2"/>
      <c r="M4046" s="4">
        <v>15000</v>
      </c>
      <c r="N4046" s="2"/>
      <c r="O4046" s="4">
        <v>0</v>
      </c>
      <c r="P4046" s="2"/>
      <c r="Q4046" s="4">
        <f t="shared" si="113"/>
        <v>15000</v>
      </c>
      <c r="T4046" s="13"/>
    </row>
    <row r="4047" spans="1:21" ht="11.85" customHeight="1" x14ac:dyDescent="0.2">
      <c r="A4047" s="3" t="s">
        <v>1615</v>
      </c>
      <c r="C4047" s="2">
        <v>3232.5</v>
      </c>
      <c r="D4047" s="2"/>
      <c r="E4047" s="2">
        <v>3205.5</v>
      </c>
      <c r="F4047" s="2"/>
      <c r="G4047" s="2">
        <v>3197.5</v>
      </c>
      <c r="H4047" s="2"/>
      <c r="I4047" s="2">
        <v>4000</v>
      </c>
      <c r="J4047" s="2"/>
      <c r="K4047" s="2">
        <v>4000</v>
      </c>
      <c r="L4047" s="2"/>
      <c r="M4047" s="4">
        <v>4000</v>
      </c>
      <c r="N4047" s="2"/>
      <c r="O4047" s="4">
        <v>0</v>
      </c>
      <c r="P4047" s="2"/>
      <c r="Q4047" s="4">
        <f t="shared" si="113"/>
        <v>4000</v>
      </c>
      <c r="T4047" s="13"/>
    </row>
    <row r="4048" spans="1:21" ht="11.85" customHeight="1" x14ac:dyDescent="0.2">
      <c r="A4048" s="3" t="s">
        <v>1616</v>
      </c>
      <c r="C4048" s="2">
        <v>21138.18</v>
      </c>
      <c r="D4048" s="2"/>
      <c r="E4048" s="2">
        <v>22566.35</v>
      </c>
      <c r="F4048" s="2"/>
      <c r="G4048" s="2">
        <v>24856.19</v>
      </c>
      <c r="H4048" s="2"/>
      <c r="I4048" s="2">
        <v>27000</v>
      </c>
      <c r="J4048" s="2"/>
      <c r="K4048" s="2">
        <v>25000</v>
      </c>
      <c r="L4048" s="2"/>
      <c r="M4048" s="4">
        <v>31100</v>
      </c>
      <c r="N4048" s="2"/>
      <c r="O4048" s="4">
        <v>0</v>
      </c>
      <c r="P4048" s="2"/>
      <c r="Q4048" s="4">
        <f t="shared" si="113"/>
        <v>31100</v>
      </c>
      <c r="T4048" s="13"/>
    </row>
    <row r="4049" spans="1:21" ht="11.85" hidden="1" customHeight="1" x14ac:dyDescent="0.2">
      <c r="A4049" s="3" t="s">
        <v>1617</v>
      </c>
      <c r="C4049" s="2">
        <v>0</v>
      </c>
      <c r="D4049" s="2"/>
      <c r="E4049" s="2">
        <v>0</v>
      </c>
      <c r="F4049" s="2"/>
      <c r="G4049" s="2">
        <v>0</v>
      </c>
      <c r="H4049" s="2"/>
      <c r="I4049" s="2">
        <v>0</v>
      </c>
      <c r="J4049" s="2"/>
      <c r="K4049" s="2">
        <v>0</v>
      </c>
      <c r="L4049" s="2"/>
      <c r="M4049" s="4">
        <v>0</v>
      </c>
      <c r="N4049" s="2"/>
      <c r="O4049" s="4">
        <v>0</v>
      </c>
      <c r="P4049" s="2"/>
      <c r="Q4049" s="4">
        <f t="shared" si="113"/>
        <v>0</v>
      </c>
      <c r="T4049" s="13"/>
    </row>
    <row r="4050" spans="1:21" ht="11.85" hidden="1" customHeight="1" x14ac:dyDescent="0.2">
      <c r="A4050" s="3" t="s">
        <v>1618</v>
      </c>
      <c r="C4050" s="2">
        <v>0</v>
      </c>
      <c r="D4050" s="2"/>
      <c r="E4050" s="2">
        <v>0</v>
      </c>
      <c r="F4050" s="2"/>
      <c r="G4050" s="2">
        <v>0</v>
      </c>
      <c r="H4050" s="2"/>
      <c r="I4050" s="2">
        <v>0</v>
      </c>
      <c r="J4050" s="2"/>
      <c r="K4050" s="2">
        <v>0</v>
      </c>
      <c r="L4050" s="2"/>
      <c r="M4050" s="4">
        <v>0</v>
      </c>
      <c r="N4050" s="2"/>
      <c r="O4050" s="4">
        <v>0</v>
      </c>
      <c r="P4050" s="2"/>
      <c r="Q4050" s="4">
        <f t="shared" si="113"/>
        <v>0</v>
      </c>
      <c r="T4050" s="13"/>
    </row>
    <row r="4051" spans="1:21" ht="11.85" customHeight="1" x14ac:dyDescent="0.2">
      <c r="A4051" s="3" t="s">
        <v>1619</v>
      </c>
      <c r="C4051" s="2">
        <v>0</v>
      </c>
      <c r="D4051" s="2"/>
      <c r="E4051" s="2">
        <v>0</v>
      </c>
      <c r="F4051" s="2"/>
      <c r="G4051" s="2">
        <v>125</v>
      </c>
      <c r="H4051" s="2"/>
      <c r="I4051" s="2">
        <v>500</v>
      </c>
      <c r="J4051" s="2"/>
      <c r="K4051" s="2">
        <v>500</v>
      </c>
      <c r="L4051" s="2"/>
      <c r="M4051" s="4">
        <v>500</v>
      </c>
      <c r="N4051" s="2"/>
      <c r="O4051" s="4">
        <v>0</v>
      </c>
      <c r="P4051" s="2"/>
      <c r="Q4051" s="4">
        <f t="shared" si="113"/>
        <v>500</v>
      </c>
      <c r="T4051" s="13"/>
    </row>
    <row r="4052" spans="1:21" ht="11.85" customHeight="1" x14ac:dyDescent="0.2">
      <c r="A4052" s="3" t="s">
        <v>1620</v>
      </c>
      <c r="C4052" s="2">
        <v>1910</v>
      </c>
      <c r="D4052" s="2"/>
      <c r="E4052" s="2">
        <v>6385</v>
      </c>
      <c r="F4052" s="2"/>
      <c r="G4052" s="2">
        <v>2375</v>
      </c>
      <c r="H4052" s="2"/>
      <c r="I4052" s="2">
        <v>8000</v>
      </c>
      <c r="J4052" s="2"/>
      <c r="K4052" s="2">
        <v>8000</v>
      </c>
      <c r="L4052" s="2"/>
      <c r="M4052" s="4">
        <v>4000</v>
      </c>
      <c r="N4052" s="2"/>
      <c r="O4052" s="4">
        <v>0</v>
      </c>
      <c r="P4052" s="2"/>
      <c r="Q4052" s="4">
        <f t="shared" si="113"/>
        <v>4000</v>
      </c>
      <c r="T4052" s="13"/>
    </row>
    <row r="4053" spans="1:21" ht="11.85" customHeight="1" x14ac:dyDescent="0.2">
      <c r="A4053" s="3" t="s">
        <v>1621</v>
      </c>
      <c r="C4053" s="2">
        <v>149</v>
      </c>
      <c r="D4053" s="2"/>
      <c r="E4053" s="2">
        <v>579</v>
      </c>
      <c r="F4053" s="2"/>
      <c r="G4053" s="2">
        <v>658.35</v>
      </c>
      <c r="H4053" s="2"/>
      <c r="I4053" s="2">
        <v>1100</v>
      </c>
      <c r="J4053" s="2"/>
      <c r="K4053" s="2">
        <v>1100</v>
      </c>
      <c r="L4053" s="2"/>
      <c r="M4053" s="4">
        <v>1700</v>
      </c>
      <c r="N4053" s="2"/>
      <c r="O4053" s="4">
        <v>0</v>
      </c>
      <c r="P4053" s="2"/>
      <c r="Q4053" s="4">
        <f t="shared" si="113"/>
        <v>1700</v>
      </c>
      <c r="T4053" s="13"/>
    </row>
    <row r="4054" spans="1:21" ht="11.85" customHeight="1" x14ac:dyDescent="0.2">
      <c r="A4054" s="3" t="s">
        <v>1622</v>
      </c>
      <c r="C4054" s="2">
        <v>1696.89</v>
      </c>
      <c r="D4054" s="2"/>
      <c r="E4054" s="2">
        <v>1324.78</v>
      </c>
      <c r="F4054" s="2"/>
      <c r="G4054" s="2">
        <v>55.89</v>
      </c>
      <c r="H4054" s="2"/>
      <c r="I4054" s="2">
        <v>1950</v>
      </c>
      <c r="J4054" s="2"/>
      <c r="K4054" s="2">
        <v>1950</v>
      </c>
      <c r="L4054" s="2"/>
      <c r="M4054" s="4">
        <v>0</v>
      </c>
      <c r="N4054" s="2"/>
      <c r="O4054" s="4">
        <v>0</v>
      </c>
      <c r="P4054" s="2"/>
      <c r="Q4054" s="4">
        <f t="shared" si="113"/>
        <v>0</v>
      </c>
      <c r="T4054" s="13"/>
    </row>
    <row r="4055" spans="1:21" ht="11.85" customHeight="1" x14ac:dyDescent="0.2">
      <c r="A4055" s="3" t="s">
        <v>1623</v>
      </c>
      <c r="C4055" s="2">
        <v>400015.42</v>
      </c>
      <c r="D4055" s="2"/>
      <c r="E4055" s="2">
        <v>349603.59</v>
      </c>
      <c r="F4055" s="2"/>
      <c r="G4055" s="2">
        <v>558947.35</v>
      </c>
      <c r="H4055" s="2"/>
      <c r="I4055" s="2">
        <v>350000</v>
      </c>
      <c r="J4055" s="2"/>
      <c r="K4055" s="2">
        <v>350000</v>
      </c>
      <c r="L4055" s="2"/>
      <c r="M4055" s="4">
        <v>500000</v>
      </c>
      <c r="N4055" s="2"/>
      <c r="O4055" s="4">
        <v>0</v>
      </c>
      <c r="P4055" s="2"/>
      <c r="Q4055" s="4">
        <f t="shared" si="113"/>
        <v>500000</v>
      </c>
      <c r="T4055" s="13"/>
      <c r="U4055" s="4"/>
    </row>
    <row r="4056" spans="1:21" ht="11.85" customHeight="1" x14ac:dyDescent="0.2">
      <c r="A4056" s="3" t="s">
        <v>1624</v>
      </c>
      <c r="C4056" s="2">
        <v>-34837.5</v>
      </c>
      <c r="D4056" s="2"/>
      <c r="E4056" s="2">
        <v>-31488.9</v>
      </c>
      <c r="F4056" s="2"/>
      <c r="G4056" s="2">
        <v>-32302.5</v>
      </c>
      <c r="H4056" s="2"/>
      <c r="I4056" s="2">
        <v>-30000</v>
      </c>
      <c r="J4056" s="2"/>
      <c r="K4056" s="2">
        <v>-30000</v>
      </c>
      <c r="L4056" s="2"/>
      <c r="M4056" s="2">
        <v>-35000</v>
      </c>
      <c r="N4056" s="2"/>
      <c r="O4056" s="4">
        <v>0</v>
      </c>
      <c r="P4056" s="2"/>
      <c r="Q4056" s="2">
        <f>M4056+O4056</f>
        <v>-35000</v>
      </c>
      <c r="T4056" s="13"/>
      <c r="U4056" s="4"/>
    </row>
    <row r="4057" spans="1:21" ht="11.85" customHeight="1" x14ac:dyDescent="0.2">
      <c r="A4057" s="3" t="s">
        <v>1625</v>
      </c>
      <c r="C4057" s="2">
        <v>109900.08</v>
      </c>
      <c r="D4057" s="2"/>
      <c r="E4057" s="2">
        <v>104004</v>
      </c>
      <c r="F4057" s="2"/>
      <c r="G4057" s="2">
        <v>56004</v>
      </c>
      <c r="H4057" s="2"/>
      <c r="I4057" s="2">
        <v>56000</v>
      </c>
      <c r="J4057" s="2"/>
      <c r="K4057" s="2">
        <v>56000</v>
      </c>
      <c r="L4057" s="2"/>
      <c r="M4057" s="4">
        <v>59000</v>
      </c>
      <c r="N4057" s="2"/>
      <c r="O4057" s="4">
        <v>0</v>
      </c>
      <c r="P4057" s="2"/>
      <c r="Q4057" s="4">
        <f>M4057+O4057</f>
        <v>59000</v>
      </c>
      <c r="T4057" s="13"/>
    </row>
    <row r="4058" spans="1:21" ht="11.85" customHeight="1" x14ac:dyDescent="0.2">
      <c r="A4058" s="3" t="s">
        <v>1626</v>
      </c>
      <c r="C4058" s="14">
        <v>53700</v>
      </c>
      <c r="D4058" s="2"/>
      <c r="E4058" s="14">
        <v>48504</v>
      </c>
      <c r="F4058" s="2"/>
      <c r="G4058" s="14">
        <v>48996</v>
      </c>
      <c r="H4058" s="2"/>
      <c r="I4058" s="14">
        <v>49000</v>
      </c>
      <c r="J4058" s="2"/>
      <c r="K4058" s="14">
        <v>49000</v>
      </c>
      <c r="L4058" s="2"/>
      <c r="M4058" s="14">
        <v>44000</v>
      </c>
      <c r="N4058" s="2"/>
      <c r="O4058" s="15">
        <v>0</v>
      </c>
      <c r="P4058" s="2"/>
      <c r="Q4058" s="14">
        <f t="shared" si="113"/>
        <v>44000</v>
      </c>
      <c r="T4058" s="13"/>
    </row>
    <row r="4059" spans="1:21" ht="11.85" customHeight="1" x14ac:dyDescent="0.2">
      <c r="A4059" s="3" t="s">
        <v>299</v>
      </c>
      <c r="C4059" s="2">
        <f>SUM(C4044:C4058)</f>
        <v>569435.37</v>
      </c>
      <c r="D4059" s="2"/>
      <c r="E4059" s="2">
        <f>SUM(E4044:E4058)</f>
        <v>523699.85</v>
      </c>
      <c r="F4059" s="2"/>
      <c r="G4059" s="2">
        <f>SUM(G4044:G4058)</f>
        <v>674229.71</v>
      </c>
      <c r="H4059" s="2"/>
      <c r="I4059" s="2">
        <f>SUM(I4044:I4058)</f>
        <v>484550</v>
      </c>
      <c r="J4059" s="2"/>
      <c r="K4059" s="4">
        <f>SUM(K4044:K4058)</f>
        <v>479150</v>
      </c>
      <c r="L4059" s="2"/>
      <c r="M4059" s="4">
        <f>SUM(M4044:M4058)</f>
        <v>626300</v>
      </c>
      <c r="N4059" s="2"/>
      <c r="O4059" s="4">
        <f>SUM(O4044:O4058)</f>
        <v>0</v>
      </c>
      <c r="P4059" s="2"/>
      <c r="Q4059" s="4">
        <f>SUM(Q4044:Q4058)</f>
        <v>626300</v>
      </c>
      <c r="R4059" s="2"/>
      <c r="U4059" s="2"/>
    </row>
    <row r="4060" spans="1:21" ht="11.85" customHeight="1" x14ac:dyDescent="0.2">
      <c r="D4060" s="2"/>
      <c r="F4060" s="2"/>
      <c r="H4060" s="2"/>
      <c r="J4060" s="2"/>
      <c r="L4060" s="2"/>
      <c r="N4060" s="2"/>
      <c r="P4060" s="2"/>
    </row>
    <row r="4061" spans="1:21" ht="11.85" customHeight="1" x14ac:dyDescent="0.2">
      <c r="A4061" s="12" t="s">
        <v>300</v>
      </c>
      <c r="D4061" s="2"/>
      <c r="F4061" s="2"/>
      <c r="H4061" s="2"/>
      <c r="J4061" s="2"/>
      <c r="L4061" s="2"/>
      <c r="N4061" s="2"/>
      <c r="P4061" s="2"/>
    </row>
    <row r="4062" spans="1:21" ht="11.85" customHeight="1" x14ac:dyDescent="0.2">
      <c r="A4062" s="3" t="s">
        <v>1627</v>
      </c>
      <c r="C4062" s="2">
        <v>29.08</v>
      </c>
      <c r="D4062" s="2"/>
      <c r="E4062" s="2">
        <v>113.51</v>
      </c>
      <c r="F4062" s="2"/>
      <c r="G4062" s="2">
        <v>100.48</v>
      </c>
      <c r="H4062" s="2"/>
      <c r="I4062" s="2">
        <v>500</v>
      </c>
      <c r="J4062" s="2"/>
      <c r="K4062" s="2">
        <v>500</v>
      </c>
      <c r="L4062" s="2"/>
      <c r="M4062" s="4">
        <v>500</v>
      </c>
      <c r="N4062" s="2"/>
      <c r="O4062" s="4">
        <v>0</v>
      </c>
      <c r="P4062" s="2"/>
      <c r="Q4062" s="4">
        <f t="shared" ref="Q4062:Q4082" si="114">M4062+O4062</f>
        <v>500</v>
      </c>
      <c r="T4062" s="13"/>
    </row>
    <row r="4063" spans="1:21" ht="11.85" customHeight="1" x14ac:dyDescent="0.2">
      <c r="A4063" s="3" t="s">
        <v>1628</v>
      </c>
      <c r="C4063" s="2">
        <v>299.14</v>
      </c>
      <c r="D4063" s="2"/>
      <c r="E4063" s="2">
        <v>871.78</v>
      </c>
      <c r="F4063" s="2"/>
      <c r="G4063" s="2">
        <v>1107.04</v>
      </c>
      <c r="H4063" s="2"/>
      <c r="I4063" s="2">
        <v>1700</v>
      </c>
      <c r="J4063" s="2"/>
      <c r="K4063" s="2">
        <v>1700</v>
      </c>
      <c r="L4063" s="2"/>
      <c r="M4063" s="4">
        <v>1000</v>
      </c>
      <c r="N4063" s="2"/>
      <c r="O4063" s="4">
        <v>0</v>
      </c>
      <c r="P4063" s="2"/>
      <c r="Q4063" s="4">
        <f t="shared" si="114"/>
        <v>1000</v>
      </c>
      <c r="T4063" s="13"/>
    </row>
    <row r="4064" spans="1:21" ht="11.85" customHeight="1" x14ac:dyDescent="0.2">
      <c r="A4064" s="3" t="s">
        <v>1629</v>
      </c>
      <c r="C4064" s="2">
        <v>7587.46</v>
      </c>
      <c r="D4064" s="2"/>
      <c r="E4064" s="2">
        <v>5506.02</v>
      </c>
      <c r="F4064" s="2"/>
      <c r="G4064" s="2">
        <v>6964.47</v>
      </c>
      <c r="H4064" s="2"/>
      <c r="I4064" s="2">
        <v>8000</v>
      </c>
      <c r="J4064" s="2"/>
      <c r="K4064" s="2">
        <v>8000</v>
      </c>
      <c r="L4064" s="2"/>
      <c r="M4064" s="4">
        <v>8000</v>
      </c>
      <c r="N4064" s="2"/>
      <c r="O4064" s="4">
        <v>0</v>
      </c>
      <c r="P4064" s="2"/>
      <c r="Q4064" s="4">
        <f t="shared" si="114"/>
        <v>8000</v>
      </c>
      <c r="T4064" s="13"/>
    </row>
    <row r="4065" spans="1:20" ht="11.85" customHeight="1" x14ac:dyDescent="0.2">
      <c r="A4065" s="3" t="s">
        <v>1630</v>
      </c>
      <c r="C4065" s="2">
        <v>0</v>
      </c>
      <c r="D4065" s="2"/>
      <c r="E4065" s="2">
        <v>4838.34</v>
      </c>
      <c r="F4065" s="2"/>
      <c r="G4065" s="2">
        <v>3178.89</v>
      </c>
      <c r="H4065" s="2"/>
      <c r="I4065" s="2">
        <v>5000</v>
      </c>
      <c r="J4065" s="2"/>
      <c r="K4065" s="2">
        <f>5000+2000</f>
        <v>7000</v>
      </c>
      <c r="L4065" s="2"/>
      <c r="M4065" s="4">
        <v>7000</v>
      </c>
      <c r="N4065" s="2"/>
      <c r="O4065" s="4">
        <v>0</v>
      </c>
      <c r="P4065" s="2"/>
      <c r="Q4065" s="4">
        <f t="shared" si="114"/>
        <v>7000</v>
      </c>
      <c r="T4065" s="13"/>
    </row>
    <row r="4066" spans="1:20" ht="11.85" customHeight="1" x14ac:dyDescent="0.2">
      <c r="A4066" s="3" t="s">
        <v>1631</v>
      </c>
      <c r="C4066" s="2">
        <v>5185</v>
      </c>
      <c r="D4066" s="2"/>
      <c r="E4066" s="2">
        <v>5085.25</v>
      </c>
      <c r="F4066" s="2"/>
      <c r="G4066" s="2">
        <v>6363.62</v>
      </c>
      <c r="H4066" s="2"/>
      <c r="I4066" s="2">
        <v>6000</v>
      </c>
      <c r="J4066" s="2"/>
      <c r="K4066" s="2">
        <v>8000</v>
      </c>
      <c r="L4066" s="2"/>
      <c r="M4066" s="4">
        <v>8000</v>
      </c>
      <c r="N4066" s="2"/>
      <c r="O4066" s="4">
        <v>0</v>
      </c>
      <c r="P4066" s="2"/>
      <c r="Q4066" s="4">
        <f t="shared" si="114"/>
        <v>8000</v>
      </c>
      <c r="T4066" s="13"/>
    </row>
    <row r="4067" spans="1:20" ht="11.85" customHeight="1" x14ac:dyDescent="0.2">
      <c r="A4067" s="3" t="s">
        <v>1632</v>
      </c>
      <c r="C4067" s="2">
        <v>1425.63</v>
      </c>
      <c r="D4067" s="2"/>
      <c r="E4067" s="2">
        <v>1521.1</v>
      </c>
      <c r="F4067" s="2"/>
      <c r="G4067" s="2">
        <v>1704.29</v>
      </c>
      <c r="H4067" s="2"/>
      <c r="I4067" s="2">
        <v>3000</v>
      </c>
      <c r="J4067" s="2"/>
      <c r="K4067" s="2">
        <v>3000</v>
      </c>
      <c r="L4067" s="2"/>
      <c r="M4067" s="4">
        <v>5000</v>
      </c>
      <c r="N4067" s="2"/>
      <c r="O4067" s="4">
        <v>0</v>
      </c>
      <c r="P4067" s="2"/>
      <c r="Q4067" s="4">
        <f t="shared" si="114"/>
        <v>5000</v>
      </c>
      <c r="T4067" s="13"/>
    </row>
    <row r="4068" spans="1:20" ht="11.85" customHeight="1" x14ac:dyDescent="0.2">
      <c r="A4068" s="3" t="s">
        <v>1633</v>
      </c>
      <c r="C4068" s="2">
        <v>0</v>
      </c>
      <c r="D4068" s="2"/>
      <c r="E4068" s="2">
        <v>0</v>
      </c>
      <c r="F4068" s="2"/>
      <c r="G4068" s="2">
        <v>0</v>
      </c>
      <c r="H4068" s="2"/>
      <c r="I4068" s="2">
        <v>200</v>
      </c>
      <c r="J4068" s="2"/>
      <c r="K4068" s="2">
        <v>200</v>
      </c>
      <c r="L4068" s="2"/>
      <c r="M4068" s="4">
        <v>200</v>
      </c>
      <c r="N4068" s="2"/>
      <c r="O4068" s="4">
        <v>0</v>
      </c>
      <c r="P4068" s="2"/>
      <c r="Q4068" s="4">
        <f t="shared" si="114"/>
        <v>200</v>
      </c>
      <c r="T4068" s="13"/>
    </row>
    <row r="4069" spans="1:20" ht="11.85" customHeight="1" x14ac:dyDescent="0.2">
      <c r="A4069" s="3" t="s">
        <v>1634</v>
      </c>
      <c r="C4069" s="2">
        <v>0</v>
      </c>
      <c r="D4069" s="2"/>
      <c r="E4069" s="2">
        <v>0</v>
      </c>
      <c r="F4069" s="2"/>
      <c r="G4069" s="2">
        <v>0</v>
      </c>
      <c r="H4069" s="2"/>
      <c r="I4069" s="2">
        <v>0</v>
      </c>
      <c r="J4069" s="2"/>
      <c r="K4069" s="2">
        <v>0</v>
      </c>
      <c r="L4069" s="2"/>
      <c r="M4069" s="4">
        <v>0</v>
      </c>
      <c r="N4069" s="2"/>
      <c r="O4069" s="4">
        <v>0</v>
      </c>
      <c r="P4069" s="2"/>
      <c r="Q4069" s="4">
        <f t="shared" si="114"/>
        <v>0</v>
      </c>
      <c r="T4069" s="13"/>
    </row>
    <row r="4070" spans="1:20" ht="11.85" customHeight="1" x14ac:dyDescent="0.2">
      <c r="A4070" s="3" t="s">
        <v>1635</v>
      </c>
      <c r="C4070" s="2">
        <v>421.41</v>
      </c>
      <c r="D4070" s="2"/>
      <c r="E4070" s="2">
        <v>175</v>
      </c>
      <c r="F4070" s="2"/>
      <c r="G4070" s="2">
        <v>0</v>
      </c>
      <c r="H4070" s="2"/>
      <c r="I4070" s="2">
        <v>200</v>
      </c>
      <c r="J4070" s="2"/>
      <c r="K4070" s="2">
        <v>200</v>
      </c>
      <c r="L4070" s="2"/>
      <c r="M4070" s="4">
        <v>200</v>
      </c>
      <c r="N4070" s="2"/>
      <c r="O4070" s="4">
        <v>0</v>
      </c>
      <c r="P4070" s="2"/>
      <c r="Q4070" s="4">
        <f t="shared" si="114"/>
        <v>200</v>
      </c>
      <c r="T4070" s="13"/>
    </row>
    <row r="4071" spans="1:20" ht="11.85" customHeight="1" x14ac:dyDescent="0.2">
      <c r="A4071" s="3" t="s">
        <v>1636</v>
      </c>
      <c r="C4071" s="2">
        <v>1801.36</v>
      </c>
      <c r="D4071" s="2"/>
      <c r="E4071" s="2">
        <v>1964.36</v>
      </c>
      <c r="F4071" s="2"/>
      <c r="G4071" s="2">
        <v>2049</v>
      </c>
      <c r="H4071" s="2"/>
      <c r="I4071" s="2">
        <v>4000</v>
      </c>
      <c r="J4071" s="2"/>
      <c r="K4071" s="2">
        <v>4000</v>
      </c>
      <c r="L4071" s="2"/>
      <c r="M4071" s="4">
        <v>4000</v>
      </c>
      <c r="N4071" s="2"/>
      <c r="O4071" s="4">
        <v>0</v>
      </c>
      <c r="P4071" s="2"/>
      <c r="Q4071" s="4">
        <f t="shared" si="114"/>
        <v>4000</v>
      </c>
      <c r="T4071" s="13"/>
    </row>
    <row r="4072" spans="1:20" ht="11.85" customHeight="1" x14ac:dyDescent="0.2">
      <c r="A4072" s="3" t="s">
        <v>1637</v>
      </c>
      <c r="C4072" s="2">
        <v>8021.28</v>
      </c>
      <c r="D4072" s="2"/>
      <c r="E4072" s="2">
        <v>6805.05</v>
      </c>
      <c r="F4072" s="2"/>
      <c r="G4072" s="2">
        <v>5384.43</v>
      </c>
      <c r="H4072" s="2"/>
      <c r="I4072" s="2">
        <v>5000</v>
      </c>
      <c r="J4072" s="2"/>
      <c r="K4072" s="2">
        <v>5000</v>
      </c>
      <c r="L4072" s="2"/>
      <c r="M4072" s="4">
        <v>5000</v>
      </c>
      <c r="N4072" s="2"/>
      <c r="O4072" s="4">
        <v>0</v>
      </c>
      <c r="P4072" s="2"/>
      <c r="Q4072" s="4">
        <f t="shared" si="114"/>
        <v>5000</v>
      </c>
      <c r="T4072" s="13"/>
    </row>
    <row r="4073" spans="1:20" ht="11.85" customHeight="1" x14ac:dyDescent="0.2">
      <c r="A4073" s="3" t="s">
        <v>1638</v>
      </c>
      <c r="C4073" s="2">
        <v>30733.91</v>
      </c>
      <c r="D4073" s="2"/>
      <c r="E4073" s="2">
        <v>24620.46</v>
      </c>
      <c r="F4073" s="2"/>
      <c r="G4073" s="2">
        <v>27765.13</v>
      </c>
      <c r="H4073" s="2"/>
      <c r="I4073" s="2">
        <v>30000</v>
      </c>
      <c r="J4073" s="2"/>
      <c r="K4073" s="2">
        <f>27000-2000</f>
        <v>25000</v>
      </c>
      <c r="L4073" s="2"/>
      <c r="M4073" s="4">
        <v>30000</v>
      </c>
      <c r="N4073" s="2"/>
      <c r="O4073" s="4">
        <v>0</v>
      </c>
      <c r="P4073" s="2"/>
      <c r="Q4073" s="4">
        <f t="shared" si="114"/>
        <v>30000</v>
      </c>
      <c r="T4073" s="13"/>
    </row>
    <row r="4074" spans="1:20" ht="11.85" customHeight="1" x14ac:dyDescent="0.2">
      <c r="A4074" s="3" t="s">
        <v>1639</v>
      </c>
      <c r="C4074" s="2">
        <v>1496.44</v>
      </c>
      <c r="D4074" s="2"/>
      <c r="E4074" s="2">
        <v>1289.1199999999999</v>
      </c>
      <c r="F4074" s="2"/>
      <c r="G4074" s="2">
        <v>1666.69</v>
      </c>
      <c r="H4074" s="2"/>
      <c r="I4074" s="2">
        <v>2500</v>
      </c>
      <c r="J4074" s="2"/>
      <c r="K4074" s="2">
        <v>2500</v>
      </c>
      <c r="L4074" s="2"/>
      <c r="M4074" s="4">
        <v>1700</v>
      </c>
      <c r="N4074" s="2"/>
      <c r="O4074" s="4">
        <v>0</v>
      </c>
      <c r="P4074" s="2"/>
      <c r="Q4074" s="4">
        <f t="shared" si="114"/>
        <v>1700</v>
      </c>
      <c r="T4074" s="13"/>
    </row>
    <row r="4075" spans="1:20" ht="11.85" customHeight="1" x14ac:dyDescent="0.2">
      <c r="A4075" s="3" t="s">
        <v>1640</v>
      </c>
      <c r="C4075" s="2">
        <v>489.09</v>
      </c>
      <c r="D4075" s="2"/>
      <c r="E4075" s="2">
        <v>276.33999999999997</v>
      </c>
      <c r="F4075" s="2"/>
      <c r="G4075" s="2">
        <v>678.14</v>
      </c>
      <c r="H4075" s="2"/>
      <c r="I4075" s="2">
        <v>700</v>
      </c>
      <c r="J4075" s="2"/>
      <c r="K4075" s="2">
        <v>700</v>
      </c>
      <c r="L4075" s="2"/>
      <c r="M4075" s="4">
        <v>700</v>
      </c>
      <c r="N4075" s="2"/>
      <c r="O4075" s="4">
        <v>0</v>
      </c>
      <c r="P4075" s="2"/>
      <c r="Q4075" s="4">
        <f t="shared" si="114"/>
        <v>700</v>
      </c>
      <c r="T4075" s="13"/>
    </row>
    <row r="4076" spans="1:20" ht="11.85" hidden="1" customHeight="1" x14ac:dyDescent="0.2">
      <c r="A4076" s="3" t="s">
        <v>1641</v>
      </c>
      <c r="C4076" s="2">
        <v>0</v>
      </c>
      <c r="D4076" s="2"/>
      <c r="E4076" s="2">
        <v>0</v>
      </c>
      <c r="F4076" s="2"/>
      <c r="G4076" s="2">
        <v>0</v>
      </c>
      <c r="H4076" s="2"/>
      <c r="I4076" s="2">
        <v>0</v>
      </c>
      <c r="J4076" s="2"/>
      <c r="K4076" s="2">
        <v>0</v>
      </c>
      <c r="L4076" s="2"/>
      <c r="M4076" s="4">
        <v>0</v>
      </c>
      <c r="N4076" s="2"/>
      <c r="O4076" s="4">
        <v>0</v>
      </c>
      <c r="P4076" s="2"/>
      <c r="Q4076" s="4">
        <f t="shared" si="114"/>
        <v>0</v>
      </c>
      <c r="T4076" s="13"/>
    </row>
    <row r="4077" spans="1:20" ht="11.85" customHeight="1" x14ac:dyDescent="0.2">
      <c r="A4077" s="3" t="s">
        <v>1642</v>
      </c>
      <c r="C4077" s="2">
        <v>0</v>
      </c>
      <c r="D4077" s="2"/>
      <c r="E4077" s="2">
        <v>0</v>
      </c>
      <c r="F4077" s="2"/>
      <c r="G4077" s="2">
        <v>177.63</v>
      </c>
      <c r="H4077" s="2"/>
      <c r="I4077" s="2">
        <v>300</v>
      </c>
      <c r="J4077" s="2"/>
      <c r="K4077" s="2">
        <v>300</v>
      </c>
      <c r="L4077" s="2"/>
      <c r="M4077" s="4">
        <v>300</v>
      </c>
      <c r="N4077" s="2"/>
      <c r="O4077" s="4">
        <v>0</v>
      </c>
      <c r="P4077" s="2"/>
      <c r="Q4077" s="4">
        <f t="shared" si="114"/>
        <v>300</v>
      </c>
      <c r="T4077" s="13"/>
    </row>
    <row r="4078" spans="1:20" ht="11.85" customHeight="1" x14ac:dyDescent="0.2">
      <c r="A4078" s="3" t="s">
        <v>1643</v>
      </c>
      <c r="C4078" s="2">
        <v>3876.96</v>
      </c>
      <c r="D4078" s="2"/>
      <c r="E4078" s="2">
        <v>3109.98</v>
      </c>
      <c r="F4078" s="2"/>
      <c r="G4078" s="2">
        <v>3543.34</v>
      </c>
      <c r="H4078" s="2"/>
      <c r="I4078" s="2">
        <v>4400</v>
      </c>
      <c r="J4078" s="2"/>
      <c r="K4078" s="2">
        <v>4400</v>
      </c>
      <c r="L4078" s="2"/>
      <c r="M4078" s="4">
        <v>4400</v>
      </c>
      <c r="N4078" s="2"/>
      <c r="O4078" s="4">
        <v>0</v>
      </c>
      <c r="P4078" s="2"/>
      <c r="Q4078" s="4">
        <f t="shared" si="114"/>
        <v>4400</v>
      </c>
      <c r="T4078" s="13"/>
    </row>
    <row r="4079" spans="1:20" ht="11.85" customHeight="1" x14ac:dyDescent="0.2">
      <c r="A4079" s="3" t="s">
        <v>1644</v>
      </c>
      <c r="C4079" s="2">
        <v>0</v>
      </c>
      <c r="D4079" s="2"/>
      <c r="E4079" s="2">
        <v>0</v>
      </c>
      <c r="F4079" s="2"/>
      <c r="G4079" s="2">
        <v>0</v>
      </c>
      <c r="H4079" s="2"/>
      <c r="I4079" s="2">
        <v>500</v>
      </c>
      <c r="J4079" s="2"/>
      <c r="K4079" s="2">
        <v>500</v>
      </c>
      <c r="L4079" s="2"/>
      <c r="M4079" s="4">
        <v>500</v>
      </c>
      <c r="N4079" s="2"/>
      <c r="O4079" s="4">
        <v>0</v>
      </c>
      <c r="P4079" s="2"/>
      <c r="Q4079" s="4">
        <f t="shared" si="114"/>
        <v>500</v>
      </c>
      <c r="T4079" s="13"/>
    </row>
    <row r="4080" spans="1:20" ht="11.85" hidden="1" customHeight="1" x14ac:dyDescent="0.2">
      <c r="A4080" s="3" t="s">
        <v>1645</v>
      </c>
      <c r="C4080" s="2">
        <v>0</v>
      </c>
      <c r="D4080" s="2"/>
      <c r="E4080" s="2">
        <v>0</v>
      </c>
      <c r="F4080" s="2"/>
      <c r="G4080" s="2">
        <v>0</v>
      </c>
      <c r="H4080" s="2"/>
      <c r="I4080" s="2">
        <v>0</v>
      </c>
      <c r="J4080" s="2"/>
      <c r="K4080" s="2">
        <v>0</v>
      </c>
      <c r="L4080" s="2"/>
      <c r="M4080" s="4">
        <v>0</v>
      </c>
      <c r="N4080" s="2"/>
      <c r="O4080" s="4">
        <v>0</v>
      </c>
      <c r="P4080" s="2"/>
      <c r="Q4080" s="4">
        <f t="shared" si="114"/>
        <v>0</v>
      </c>
      <c r="T4080" s="13"/>
    </row>
    <row r="4081" spans="1:21" ht="11.85" customHeight="1" x14ac:dyDescent="0.2">
      <c r="A4081" s="3" t="s">
        <v>1646</v>
      </c>
      <c r="C4081" s="2">
        <v>1750</v>
      </c>
      <c r="D4081" s="2"/>
      <c r="E4081" s="2">
        <v>2100</v>
      </c>
      <c r="F4081" s="2"/>
      <c r="G4081" s="2">
        <v>3230.7</v>
      </c>
      <c r="H4081" s="2"/>
      <c r="I4081" s="2">
        <v>5000</v>
      </c>
      <c r="J4081" s="2"/>
      <c r="K4081" s="2">
        <v>5000</v>
      </c>
      <c r="L4081" s="2"/>
      <c r="M4081" s="4">
        <v>5000</v>
      </c>
      <c r="N4081" s="2"/>
      <c r="O4081" s="4">
        <v>0</v>
      </c>
      <c r="P4081" s="2"/>
      <c r="Q4081" s="4">
        <f t="shared" si="114"/>
        <v>5000</v>
      </c>
      <c r="T4081" s="13"/>
    </row>
    <row r="4082" spans="1:21" ht="11.85" customHeight="1" x14ac:dyDescent="0.2">
      <c r="A4082" s="3" t="s">
        <v>1647</v>
      </c>
      <c r="C4082" s="14">
        <v>8580.91</v>
      </c>
      <c r="D4082" s="2"/>
      <c r="E4082" s="14">
        <v>6041.08</v>
      </c>
      <c r="F4082" s="2"/>
      <c r="G4082" s="14">
        <v>5425.61</v>
      </c>
      <c r="H4082" s="2"/>
      <c r="I4082" s="14">
        <v>4900</v>
      </c>
      <c r="J4082" s="2"/>
      <c r="K4082" s="14">
        <v>4900</v>
      </c>
      <c r="L4082" s="2"/>
      <c r="M4082" s="15">
        <v>3000</v>
      </c>
      <c r="N4082" s="2"/>
      <c r="O4082" s="15">
        <v>0</v>
      </c>
      <c r="P4082" s="2"/>
      <c r="Q4082" s="15">
        <f t="shared" si="114"/>
        <v>3000</v>
      </c>
      <c r="T4082" s="13"/>
    </row>
    <row r="4083" spans="1:21" ht="11.85" customHeight="1" x14ac:dyDescent="0.2">
      <c r="A4083" s="3" t="s">
        <v>322</v>
      </c>
      <c r="C4083" s="2">
        <f>SUM(C4062:C4068)+SUM(C4069:C4082)</f>
        <v>71697.67</v>
      </c>
      <c r="D4083" s="2"/>
      <c r="E4083" s="2">
        <f>SUM(E4062:E4068)+SUM(E4069:E4082)</f>
        <v>64317.39</v>
      </c>
      <c r="F4083" s="2"/>
      <c r="G4083" s="2">
        <f>SUM(G4062:G4068)+SUM(G4069:G4082)</f>
        <v>69339.459999999992</v>
      </c>
      <c r="H4083" s="2"/>
      <c r="I4083" s="2">
        <f>SUM(I4062:I4068)+SUM(I4069:I4082)</f>
        <v>81900</v>
      </c>
      <c r="J4083" s="2"/>
      <c r="K4083" s="4">
        <f>SUM(K4062:K4082)</f>
        <v>80900</v>
      </c>
      <c r="L4083" s="2"/>
      <c r="M4083" s="4">
        <f>SUM(M4062:M4068)+SUM(M4069:M4082)</f>
        <v>84500</v>
      </c>
      <c r="N4083" s="2"/>
      <c r="O4083" s="4">
        <f>SUM(O4062:O4068)+SUM(O4069:O4082)</f>
        <v>0</v>
      </c>
      <c r="P4083" s="2"/>
      <c r="Q4083" s="4">
        <f>SUM(Q4062:Q4068)+SUM(Q4069:Q4082)</f>
        <v>84500</v>
      </c>
      <c r="R4083" s="2"/>
      <c r="U4083" s="2"/>
    </row>
    <row r="4084" spans="1:21" ht="11.85" customHeight="1" x14ac:dyDescent="0.2">
      <c r="D4084" s="2"/>
      <c r="F4084" s="2"/>
      <c r="H4084" s="2"/>
      <c r="J4084" s="2"/>
      <c r="L4084" s="2"/>
      <c r="N4084" s="2"/>
      <c r="P4084" s="2"/>
    </row>
    <row r="4085" spans="1:21" ht="11.85" customHeight="1" x14ac:dyDescent="0.2">
      <c r="A4085" s="3" t="s">
        <v>1648</v>
      </c>
      <c r="C4085" s="2">
        <v>960</v>
      </c>
      <c r="D4085" s="2"/>
      <c r="E4085" s="2">
        <v>43835.81</v>
      </c>
      <c r="F4085" s="2"/>
      <c r="G4085" s="2">
        <v>24002.39</v>
      </c>
      <c r="H4085" s="2"/>
      <c r="I4085" s="2">
        <v>60000</v>
      </c>
      <c r="J4085" s="2"/>
      <c r="K4085" s="4">
        <v>66400</v>
      </c>
      <c r="L4085" s="2"/>
      <c r="M4085" s="4">
        <v>0</v>
      </c>
      <c r="N4085" s="2"/>
      <c r="O4085" s="4">
        <v>0</v>
      </c>
      <c r="P4085" s="2"/>
      <c r="Q4085" s="4">
        <f>M4085+O4085</f>
        <v>0</v>
      </c>
    </row>
    <row r="4086" spans="1:21" ht="11.85" customHeight="1" x14ac:dyDescent="0.2">
      <c r="A4086" s="3" t="s">
        <v>1649</v>
      </c>
      <c r="C4086" s="2">
        <v>28354.44</v>
      </c>
      <c r="D4086" s="2"/>
      <c r="E4086" s="2">
        <v>0</v>
      </c>
      <c r="F4086" s="2"/>
      <c r="G4086" s="2">
        <v>0</v>
      </c>
      <c r="H4086" s="2"/>
      <c r="I4086" s="2">
        <v>36000</v>
      </c>
      <c r="J4086" s="2"/>
      <c r="K4086" s="4">
        <v>36000</v>
      </c>
      <c r="L4086" s="2"/>
      <c r="M4086" s="4">
        <v>0</v>
      </c>
      <c r="N4086" s="2"/>
      <c r="O4086" s="4">
        <v>0</v>
      </c>
      <c r="P4086" s="2"/>
      <c r="Q4086" s="4">
        <f>M4086+O4086</f>
        <v>0</v>
      </c>
    </row>
    <row r="4087" spans="1:21" ht="11.85" customHeight="1" x14ac:dyDescent="0.2">
      <c r="A4087" s="3" t="s">
        <v>1650</v>
      </c>
      <c r="C4087" s="14">
        <v>0</v>
      </c>
      <c r="D4087" s="2"/>
      <c r="E4087" s="14">
        <v>888993.17</v>
      </c>
      <c r="F4087" s="2"/>
      <c r="G4087" s="14">
        <v>0</v>
      </c>
      <c r="H4087" s="2"/>
      <c r="I4087" s="14">
        <v>0</v>
      </c>
      <c r="J4087" s="2"/>
      <c r="K4087" s="15">
        <v>0</v>
      </c>
      <c r="L4087" s="2"/>
      <c r="M4087" s="15">
        <v>0</v>
      </c>
      <c r="N4087" s="2"/>
      <c r="O4087" s="15">
        <v>0</v>
      </c>
      <c r="P4087" s="2"/>
      <c r="Q4087" s="15">
        <f>M4087+O4087</f>
        <v>0</v>
      </c>
    </row>
    <row r="4088" spans="1:21" ht="11.85" customHeight="1" x14ac:dyDescent="0.2">
      <c r="A4088" s="3" t="s">
        <v>325</v>
      </c>
      <c r="C4088" s="2">
        <f>SUM(C4085:C4087)</f>
        <v>29314.44</v>
      </c>
      <c r="D4088" s="2"/>
      <c r="E4088" s="2">
        <f>SUM(E4085:E4087)</f>
        <v>932828.98</v>
      </c>
      <c r="F4088" s="2"/>
      <c r="G4088" s="2">
        <f>SUM(G4085:G4087)</f>
        <v>24002.39</v>
      </c>
      <c r="H4088" s="2"/>
      <c r="I4088" s="2">
        <f>SUM(I4085:I4087)</f>
        <v>96000</v>
      </c>
      <c r="J4088" s="2"/>
      <c r="K4088" s="4">
        <f>SUM(K4085:K4087)</f>
        <v>102400</v>
      </c>
      <c r="L4088" s="2"/>
      <c r="M4088" s="4">
        <f>SUM(M4085:M4087)</f>
        <v>0</v>
      </c>
      <c r="N4088" s="2"/>
      <c r="O4088" s="4">
        <f>SUM(O4085:O4087)</f>
        <v>0</v>
      </c>
      <c r="P4088" s="2"/>
      <c r="Q4088" s="4">
        <f>SUM(Q4085:Q4087)</f>
        <v>0</v>
      </c>
    </row>
    <row r="4089" spans="1:21" ht="11.85" customHeight="1" x14ac:dyDescent="0.2">
      <c r="A4089" s="1"/>
      <c r="B4089" s="1"/>
      <c r="E4089" s="2" t="str">
        <f>$E$1</f>
        <v>CITY OF BRADY</v>
      </c>
    </row>
    <row r="4090" spans="1:21" ht="11.85" customHeight="1" x14ac:dyDescent="0.2">
      <c r="E4090" s="2" t="str">
        <f>$E$2</f>
        <v>BUDGET REPORT</v>
      </c>
    </row>
    <row r="4091" spans="1:21" ht="11.85" customHeight="1" x14ac:dyDescent="0.2">
      <c r="E4091" s="2" t="str">
        <f>$E$3</f>
        <v>FISCAL YEAR 2022 - 2023</v>
      </c>
    </row>
    <row r="4092" spans="1:21" ht="11.85" customHeight="1" x14ac:dyDescent="0.2">
      <c r="A4092" s="3" t="s">
        <v>1582</v>
      </c>
    </row>
    <row r="4093" spans="1:21" ht="11.85" customHeight="1" x14ac:dyDescent="0.2">
      <c r="A4093" s="3" t="s">
        <v>1602</v>
      </c>
    </row>
    <row r="4094" spans="1:21" ht="11.85" customHeight="1" x14ac:dyDescent="0.2">
      <c r="I4094" s="49" t="str">
        <f>$I$6</f>
        <v>(----- 2021-2022 ------)</v>
      </c>
      <c r="J4094" s="49"/>
      <c r="K4094" s="49"/>
      <c r="L4094" s="6"/>
      <c r="M4094" s="49" t="str">
        <f>$M$6</f>
        <v>2022-2023</v>
      </c>
      <c r="N4094" s="49"/>
      <c r="O4094" s="49"/>
      <c r="P4094" s="49"/>
      <c r="Q4094" s="49"/>
    </row>
    <row r="4095" spans="1:21" ht="11.85" customHeight="1" x14ac:dyDescent="0.2">
      <c r="C4095" s="7" t="str">
        <f>$C$7</f>
        <v>2018-2019</v>
      </c>
      <c r="D4095" s="6"/>
      <c r="E4095" s="7" t="str">
        <f>$E$7</f>
        <v>2019-2020</v>
      </c>
      <c r="F4095" s="6"/>
      <c r="G4095" s="7" t="str">
        <f>$G$7</f>
        <v>2020-2021</v>
      </c>
      <c r="H4095" s="6"/>
      <c r="I4095" s="7" t="s">
        <v>9</v>
      </c>
      <c r="J4095" s="6"/>
      <c r="K4095" s="8" t="str">
        <f>+$K$7</f>
        <v>PROJECTED</v>
      </c>
      <c r="L4095" s="6"/>
      <c r="M4095" s="8" t="str">
        <f>$M$7</f>
        <v>2022-2023</v>
      </c>
      <c r="N4095" s="6"/>
      <c r="O4095" s="8" t="str">
        <f>$O$7</f>
        <v>2022-2023</v>
      </c>
      <c r="P4095" s="6"/>
      <c r="Q4095" s="8" t="str">
        <f>$Q$7</f>
        <v xml:space="preserve">APPROVED </v>
      </c>
    </row>
    <row r="4096" spans="1:21" ht="11.85" customHeight="1" x14ac:dyDescent="0.2">
      <c r="A4096" s="9" t="s">
        <v>268</v>
      </c>
      <c r="C4096" s="10" t="s">
        <v>12</v>
      </c>
      <c r="D4096" s="6"/>
      <c r="E4096" s="10" t="s">
        <v>12</v>
      </c>
      <c r="F4096" s="6"/>
      <c r="G4096" s="10" t="s">
        <v>12</v>
      </c>
      <c r="H4096" s="6"/>
      <c r="I4096" s="10" t="s">
        <v>13</v>
      </c>
      <c r="J4096" s="6"/>
      <c r="K4096" s="11" t="s">
        <v>13</v>
      </c>
      <c r="L4096" s="6"/>
      <c r="M4096" s="11" t="str">
        <f>$M$8</f>
        <v>BASE</v>
      </c>
      <c r="N4096" s="6"/>
      <c r="O4096" s="11" t="str">
        <f>$O$8</f>
        <v>SUPPLEMENTAL</v>
      </c>
      <c r="P4096" s="6"/>
      <c r="Q4096" s="11" t="str">
        <f>$Q$8</f>
        <v>BUDGET</v>
      </c>
    </row>
    <row r="4097" spans="1:21" ht="11.85" customHeight="1" x14ac:dyDescent="0.2">
      <c r="D4097" s="2"/>
      <c r="F4097" s="2"/>
      <c r="H4097" s="2"/>
      <c r="J4097" s="2"/>
      <c r="L4097" s="2"/>
      <c r="N4097" s="2"/>
      <c r="P4097" s="2"/>
    </row>
    <row r="4098" spans="1:21" ht="11.85" customHeight="1" x14ac:dyDescent="0.2">
      <c r="A4098" s="12" t="s">
        <v>1006</v>
      </c>
      <c r="D4098" s="2"/>
      <c r="F4098" s="2"/>
      <c r="H4098" s="2"/>
      <c r="J4098" s="2"/>
      <c r="L4098" s="2"/>
      <c r="N4098" s="2"/>
      <c r="P4098" s="2"/>
    </row>
    <row r="4099" spans="1:21" ht="11.85" customHeight="1" x14ac:dyDescent="0.2">
      <c r="A4099" s="3" t="s">
        <v>1651</v>
      </c>
      <c r="C4099" s="14">
        <v>0</v>
      </c>
      <c r="D4099" s="2"/>
      <c r="E4099" s="14">
        <v>0</v>
      </c>
      <c r="F4099" s="2"/>
      <c r="G4099" s="14">
        <v>0</v>
      </c>
      <c r="H4099" s="2"/>
      <c r="I4099" s="14">
        <v>0</v>
      </c>
      <c r="J4099" s="2"/>
      <c r="K4099" s="15">
        <v>0</v>
      </c>
      <c r="L4099" s="2"/>
      <c r="M4099" s="15">
        <v>0</v>
      </c>
      <c r="N4099" s="2"/>
      <c r="O4099" s="15">
        <v>0</v>
      </c>
      <c r="P4099" s="2"/>
      <c r="Q4099" s="15">
        <f>M4099+O4099</f>
        <v>0</v>
      </c>
    </row>
    <row r="4100" spans="1:21" ht="11.85" hidden="1" customHeight="1" x14ac:dyDescent="0.2">
      <c r="A4100" s="3" t="s">
        <v>1652</v>
      </c>
      <c r="C4100" s="14">
        <v>0</v>
      </c>
      <c r="D4100" s="2"/>
      <c r="E4100" s="14">
        <v>0</v>
      </c>
      <c r="F4100" s="2"/>
      <c r="G4100" s="14">
        <v>0</v>
      </c>
      <c r="H4100" s="2"/>
      <c r="I4100" s="14">
        <v>0</v>
      </c>
      <c r="J4100" s="2"/>
      <c r="K4100" s="15">
        <v>0</v>
      </c>
      <c r="L4100" s="2"/>
      <c r="M4100" s="15">
        <v>0</v>
      </c>
      <c r="N4100" s="2"/>
      <c r="O4100" s="15">
        <v>0</v>
      </c>
      <c r="P4100" s="2"/>
      <c r="Q4100" s="15">
        <f>M4100+O4100</f>
        <v>0</v>
      </c>
    </row>
    <row r="4101" spans="1:21" ht="11.85" customHeight="1" x14ac:dyDescent="0.2">
      <c r="A4101" s="3" t="s">
        <v>1008</v>
      </c>
      <c r="C4101" s="2">
        <f>SUM(C4099:C4100)</f>
        <v>0</v>
      </c>
      <c r="D4101" s="2"/>
      <c r="E4101" s="2">
        <f>SUM(E4099:E4100)</f>
        <v>0</v>
      </c>
      <c r="F4101" s="2"/>
      <c r="G4101" s="2">
        <f>SUM(G4099:G4100)</f>
        <v>0</v>
      </c>
      <c r="H4101" s="2"/>
      <c r="I4101" s="2">
        <f>SUM(I4099:I4100)</f>
        <v>0</v>
      </c>
      <c r="J4101" s="2"/>
      <c r="K4101" s="4">
        <f>SUM(K4099:K4100)</f>
        <v>0</v>
      </c>
      <c r="L4101" s="2"/>
      <c r="M4101" s="4">
        <f>SUM(M4099:M4100)</f>
        <v>0</v>
      </c>
      <c r="N4101" s="2"/>
      <c r="O4101" s="4">
        <f>SUM(O4099:O4100)</f>
        <v>0</v>
      </c>
      <c r="P4101" s="2"/>
      <c r="Q4101" s="4">
        <f>SUM(Q4099:Q4100)</f>
        <v>0</v>
      </c>
    </row>
    <row r="4102" spans="1:21" ht="11.85" customHeight="1" x14ac:dyDescent="0.2">
      <c r="D4102" s="2"/>
      <c r="F4102" s="2"/>
      <c r="H4102" s="2"/>
      <c r="J4102" s="2"/>
      <c r="L4102" s="2"/>
      <c r="N4102" s="2"/>
      <c r="P4102" s="2"/>
    </row>
    <row r="4103" spans="1:21" ht="11.85" customHeight="1" x14ac:dyDescent="0.2">
      <c r="A4103" s="12" t="s">
        <v>326</v>
      </c>
      <c r="D4103" s="2"/>
      <c r="F4103" s="2"/>
      <c r="H4103" s="2"/>
      <c r="J4103" s="2"/>
      <c r="L4103" s="2"/>
      <c r="N4103" s="2"/>
      <c r="P4103" s="2"/>
    </row>
    <row r="4104" spans="1:21" ht="11.85" customHeight="1" x14ac:dyDescent="0.2">
      <c r="A4104" s="3" t="s">
        <v>1653</v>
      </c>
      <c r="C4104" s="2">
        <v>67837.960000000006</v>
      </c>
      <c r="D4104" s="2"/>
      <c r="E4104" s="2">
        <v>63948.88</v>
      </c>
      <c r="F4104" s="2"/>
      <c r="G4104" s="2">
        <v>68425.8</v>
      </c>
      <c r="H4104" s="2"/>
      <c r="I4104" s="2">
        <v>77100</v>
      </c>
      <c r="J4104" s="2"/>
      <c r="K4104" s="4">
        <v>77100</v>
      </c>
      <c r="L4104" s="2"/>
      <c r="M4104" s="4">
        <v>32500</v>
      </c>
      <c r="N4104" s="2"/>
      <c r="O4104" s="4">
        <v>0</v>
      </c>
      <c r="P4104" s="2"/>
      <c r="Q4104" s="4">
        <f t="shared" ref="Q4104:Q4110" si="115">M4104+O4104</f>
        <v>32500</v>
      </c>
      <c r="T4104" s="13"/>
    </row>
    <row r="4105" spans="1:21" ht="11.85" customHeight="1" x14ac:dyDescent="0.2">
      <c r="A4105" s="3" t="s">
        <v>1654</v>
      </c>
      <c r="C4105" s="2">
        <v>0</v>
      </c>
      <c r="D4105" s="2"/>
      <c r="E4105" s="2">
        <v>0</v>
      </c>
      <c r="F4105" s="2"/>
      <c r="G4105" s="2">
        <v>0</v>
      </c>
      <c r="H4105" s="2"/>
      <c r="I4105" s="2">
        <v>0</v>
      </c>
      <c r="J4105" s="2"/>
      <c r="K4105" s="4">
        <v>115373</v>
      </c>
      <c r="L4105" s="2"/>
      <c r="M4105" s="4">
        <v>0</v>
      </c>
      <c r="N4105" s="2"/>
      <c r="O4105" s="4">
        <v>0</v>
      </c>
      <c r="P4105" s="2"/>
      <c r="Q4105" s="4">
        <f t="shared" si="115"/>
        <v>0</v>
      </c>
    </row>
    <row r="4106" spans="1:21" ht="11.85" hidden="1" customHeight="1" x14ac:dyDescent="0.2">
      <c r="A4106" s="3" t="s">
        <v>1655</v>
      </c>
      <c r="C4106" s="2">
        <v>0</v>
      </c>
      <c r="D4106" s="2"/>
      <c r="E4106" s="2">
        <v>0</v>
      </c>
      <c r="F4106" s="2"/>
      <c r="G4106" s="2">
        <v>0</v>
      </c>
      <c r="H4106" s="2"/>
      <c r="I4106" s="2">
        <v>0</v>
      </c>
      <c r="J4106" s="2"/>
      <c r="K4106" s="4">
        <v>0</v>
      </c>
      <c r="L4106" s="2"/>
      <c r="M4106" s="4">
        <v>0</v>
      </c>
      <c r="N4106" s="2"/>
      <c r="O4106" s="4">
        <v>0</v>
      </c>
      <c r="P4106" s="2"/>
      <c r="Q4106" s="4">
        <v>0</v>
      </c>
    </row>
    <row r="4107" spans="1:21" ht="11.85" customHeight="1" x14ac:dyDescent="0.2">
      <c r="A4107" s="3" t="s">
        <v>1656</v>
      </c>
      <c r="C4107" s="2">
        <v>87000</v>
      </c>
      <c r="D4107" s="2"/>
      <c r="E4107" s="2">
        <v>0</v>
      </c>
      <c r="F4107" s="2"/>
      <c r="G4107" s="2">
        <v>0</v>
      </c>
      <c r="H4107" s="2"/>
      <c r="I4107" s="2">
        <v>0</v>
      </c>
      <c r="J4107" s="2"/>
      <c r="K4107" s="4">
        <v>0</v>
      </c>
      <c r="L4107" s="2"/>
      <c r="M4107" s="4">
        <v>0</v>
      </c>
      <c r="N4107" s="2"/>
      <c r="O4107" s="4">
        <v>0</v>
      </c>
      <c r="P4107" s="2"/>
      <c r="Q4107" s="4">
        <f t="shared" si="115"/>
        <v>0</v>
      </c>
    </row>
    <row r="4108" spans="1:21" ht="11.85" customHeight="1" x14ac:dyDescent="0.2">
      <c r="A4108" s="3" t="s">
        <v>1657</v>
      </c>
      <c r="C4108" s="2">
        <v>0</v>
      </c>
      <c r="D4108" s="2"/>
      <c r="E4108" s="2">
        <v>0</v>
      </c>
      <c r="F4108" s="2"/>
      <c r="G4108" s="2">
        <v>0</v>
      </c>
      <c r="H4108" s="2"/>
      <c r="I4108" s="2">
        <v>0</v>
      </c>
      <c r="J4108" s="2"/>
      <c r="K4108" s="4">
        <v>0</v>
      </c>
      <c r="L4108" s="2"/>
      <c r="M4108" s="4">
        <v>55000</v>
      </c>
      <c r="N4108" s="2"/>
      <c r="O4108" s="4">
        <v>0</v>
      </c>
      <c r="P4108" s="2"/>
      <c r="Q4108" s="4">
        <f t="shared" si="115"/>
        <v>55000</v>
      </c>
    </row>
    <row r="4109" spans="1:21" ht="11.85" hidden="1" customHeight="1" x14ac:dyDescent="0.2">
      <c r="A4109" s="3" t="s">
        <v>1658</v>
      </c>
      <c r="C4109" s="2">
        <v>0</v>
      </c>
      <c r="D4109" s="2"/>
      <c r="E4109" s="2">
        <v>0</v>
      </c>
      <c r="F4109" s="2"/>
      <c r="G4109" s="2">
        <v>0</v>
      </c>
      <c r="H4109" s="2"/>
      <c r="I4109" s="2">
        <v>0</v>
      </c>
      <c r="J4109" s="2"/>
      <c r="K4109" s="4">
        <v>0</v>
      </c>
      <c r="L4109" s="2"/>
      <c r="M4109" s="4">
        <v>0</v>
      </c>
      <c r="N4109" s="2"/>
      <c r="O4109" s="4">
        <v>0</v>
      </c>
      <c r="P4109" s="2"/>
      <c r="Q4109" s="4">
        <f t="shared" si="115"/>
        <v>0</v>
      </c>
    </row>
    <row r="4110" spans="1:21" ht="11.85" customHeight="1" x14ac:dyDescent="0.2">
      <c r="A4110" s="3" t="s">
        <v>1659</v>
      </c>
      <c r="C4110" s="14">
        <v>110000</v>
      </c>
      <c r="D4110" s="2"/>
      <c r="E4110" s="14">
        <v>80000</v>
      </c>
      <c r="F4110" s="2"/>
      <c r="G4110" s="14">
        <v>0</v>
      </c>
      <c r="H4110" s="2"/>
      <c r="I4110" s="14">
        <v>0</v>
      </c>
      <c r="J4110" s="2"/>
      <c r="K4110" s="15">
        <v>0</v>
      </c>
      <c r="L4110" s="2"/>
      <c r="M4110" s="15">
        <v>0</v>
      </c>
      <c r="N4110" s="2"/>
      <c r="O4110" s="15">
        <v>0</v>
      </c>
      <c r="P4110" s="2"/>
      <c r="Q4110" s="15">
        <f t="shared" si="115"/>
        <v>0</v>
      </c>
      <c r="R4110" s="2"/>
    </row>
    <row r="4111" spans="1:21" ht="11.85" customHeight="1" x14ac:dyDescent="0.2">
      <c r="A4111" s="3" t="s">
        <v>330</v>
      </c>
      <c r="C4111" s="2">
        <f>SUM(C4104:C4110)</f>
        <v>264837.96000000002</v>
      </c>
      <c r="D4111" s="2"/>
      <c r="E4111" s="2">
        <f>SUM(E4104:E4110)</f>
        <v>143948.88</v>
      </c>
      <c r="F4111" s="2"/>
      <c r="G4111" s="2">
        <f>SUM(G4104:G4110)</f>
        <v>68425.8</v>
      </c>
      <c r="H4111" s="2"/>
      <c r="I4111" s="2">
        <f>SUM(I4104:I4110)</f>
        <v>77100</v>
      </c>
      <c r="J4111" s="2"/>
      <c r="K4111" s="4">
        <f>SUM(K4104:K4110)</f>
        <v>192473</v>
      </c>
      <c r="L4111" s="2"/>
      <c r="M4111" s="4">
        <f>SUM(M4104:M4110)</f>
        <v>87500</v>
      </c>
      <c r="N4111" s="2"/>
      <c r="O4111" s="4">
        <f>SUM(O4104:O4110)</f>
        <v>0</v>
      </c>
      <c r="P4111" s="2"/>
      <c r="Q4111" s="4">
        <f>SUM(Q4104:Q4110)</f>
        <v>87500</v>
      </c>
      <c r="R4111" s="2"/>
      <c r="U4111" s="2"/>
    </row>
    <row r="4112" spans="1:21" ht="11.85" customHeight="1" x14ac:dyDescent="0.2">
      <c r="D4112" s="2"/>
      <c r="F4112" s="2"/>
      <c r="H4112" s="2"/>
      <c r="J4112" s="2"/>
      <c r="L4112" s="2"/>
      <c r="N4112" s="2"/>
      <c r="P4112" s="2"/>
      <c r="T4112" s="13"/>
    </row>
    <row r="4113" spans="1:22" ht="11.85" customHeight="1" x14ac:dyDescent="0.2">
      <c r="A4113" s="3" t="s">
        <v>1660</v>
      </c>
      <c r="C4113" s="2">
        <f>C4041+C4059+C4083+C4088+C4101+C4111</f>
        <v>1199602.69</v>
      </c>
      <c r="D4113" s="2"/>
      <c r="E4113" s="2">
        <f>E4041+E4059+E4083+E4088+E4101+E4111</f>
        <v>1932697.4899999998</v>
      </c>
      <c r="F4113" s="2"/>
      <c r="G4113" s="2">
        <f>G4041+G4059+G4083+G4088+G4101+G4111</f>
        <v>1125618.6299999999</v>
      </c>
      <c r="H4113" s="2"/>
      <c r="I4113" s="2">
        <f>I4041+I4059+I4083+I4088+I4101+I4111</f>
        <v>1025480</v>
      </c>
      <c r="J4113" s="2"/>
      <c r="K4113" s="4">
        <f>K4041+K4059+K4083+K4088+K4101+K4111</f>
        <v>1140853</v>
      </c>
      <c r="L4113" s="2"/>
      <c r="M4113" s="4">
        <f>M4041+M4059+M4083+M4088+M4101+M4111</f>
        <v>1106419</v>
      </c>
      <c r="N4113" s="2"/>
      <c r="O4113" s="4">
        <f>O4041+O4059+O4083+O4088+O4101+O4111</f>
        <v>50560</v>
      </c>
      <c r="P4113" s="2"/>
      <c r="Q4113" s="4">
        <f>Q4041+Q4059+Q4083+Q4088+Q4101+Q4111</f>
        <v>1156979</v>
      </c>
      <c r="R4113" s="2"/>
      <c r="U4113" s="42"/>
      <c r="V4113" s="2"/>
    </row>
    <row r="4114" spans="1:22" ht="11.85" customHeight="1" x14ac:dyDescent="0.2"/>
    <row r="4115" spans="1:22" ht="11.85" customHeight="1" x14ac:dyDescent="0.2"/>
    <row r="4116" spans="1:22" ht="11.85" customHeight="1" x14ac:dyDescent="0.2"/>
    <row r="4117" spans="1:22" ht="11.85" customHeight="1" x14ac:dyDescent="0.2"/>
    <row r="4118" spans="1:22" ht="11.85" customHeight="1" x14ac:dyDescent="0.2"/>
    <row r="4119" spans="1:22" ht="11.85" customHeight="1" x14ac:dyDescent="0.2"/>
    <row r="4120" spans="1:22" ht="11.85" customHeight="1" x14ac:dyDescent="0.2"/>
    <row r="4121" spans="1:22" ht="11.85" customHeight="1" x14ac:dyDescent="0.2"/>
    <row r="4122" spans="1:22" ht="11.85" customHeight="1" x14ac:dyDescent="0.2"/>
    <row r="4123" spans="1:22" ht="11.85" customHeight="1" x14ac:dyDescent="0.2"/>
    <row r="4124" spans="1:22" ht="11.85" customHeight="1" x14ac:dyDescent="0.2"/>
    <row r="4125" spans="1:22" ht="11.85" customHeight="1" x14ac:dyDescent="0.2"/>
    <row r="4126" spans="1:22" ht="11.85" customHeight="1" x14ac:dyDescent="0.2"/>
    <row r="4127" spans="1:22" ht="11.85" customHeight="1" x14ac:dyDescent="0.2"/>
    <row r="4128" spans="1:22" ht="11.85" customHeight="1" x14ac:dyDescent="0.2"/>
    <row r="4129" ht="11.85" customHeight="1" x14ac:dyDescent="0.2"/>
    <row r="4130" ht="11.85" customHeight="1" x14ac:dyDescent="0.2"/>
    <row r="4131" ht="11.85" customHeight="1" x14ac:dyDescent="0.2"/>
    <row r="4132" ht="11.85" customHeight="1" x14ac:dyDescent="0.2"/>
    <row r="4133" ht="11.85" customHeight="1" x14ac:dyDescent="0.2"/>
    <row r="4134" ht="11.85" customHeight="1" x14ac:dyDescent="0.2"/>
    <row r="4135" ht="11.85" customHeight="1" x14ac:dyDescent="0.2"/>
    <row r="4136" ht="11.85" customHeight="1" x14ac:dyDescent="0.2"/>
    <row r="4137" ht="11.85" customHeight="1" x14ac:dyDescent="0.2"/>
    <row r="4138" ht="11.85" customHeight="1" x14ac:dyDescent="0.2"/>
    <row r="4139" ht="11.85" customHeight="1" x14ac:dyDescent="0.2"/>
    <row r="4140" ht="11.85" customHeight="1" x14ac:dyDescent="0.2"/>
    <row r="4141" ht="11.85" customHeight="1" x14ac:dyDescent="0.2"/>
    <row r="4142" ht="11.85" customHeight="1" x14ac:dyDescent="0.2"/>
    <row r="4143" ht="11.85" customHeight="1" x14ac:dyDescent="0.2"/>
    <row r="4144" ht="11.85" customHeight="1" x14ac:dyDescent="0.2"/>
    <row r="4145" spans="1:17" ht="11.85" customHeight="1" x14ac:dyDescent="0.2"/>
    <row r="4146" spans="1:17" ht="11.85" customHeight="1" x14ac:dyDescent="0.2"/>
    <row r="4147" spans="1:17" ht="11.85" customHeight="1" x14ac:dyDescent="0.2"/>
    <row r="4148" spans="1:17" ht="11.85" customHeight="1" x14ac:dyDescent="0.2"/>
    <row r="4149" spans="1:17" ht="11.85" customHeight="1" x14ac:dyDescent="0.2"/>
    <row r="4150" spans="1:17" ht="11.85" customHeight="1" x14ac:dyDescent="0.2"/>
    <row r="4151" spans="1:17" ht="11.85" customHeight="1" x14ac:dyDescent="0.2"/>
    <row r="4152" spans="1:17" ht="11.85" customHeight="1" x14ac:dyDescent="0.2">
      <c r="A4152" s="1"/>
      <c r="B4152" s="1"/>
      <c r="E4152" s="2" t="str">
        <f>$E$1</f>
        <v>CITY OF BRADY</v>
      </c>
    </row>
    <row r="4153" spans="1:17" ht="11.85" customHeight="1" x14ac:dyDescent="0.2">
      <c r="E4153" s="2" t="str">
        <f>$E$2</f>
        <v>BUDGET REPORT</v>
      </c>
    </row>
    <row r="4154" spans="1:17" ht="11.85" customHeight="1" x14ac:dyDescent="0.2">
      <c r="E4154" s="2" t="str">
        <f>$E$3</f>
        <v>FISCAL YEAR 2022 - 2023</v>
      </c>
    </row>
    <row r="4155" spans="1:17" ht="11.85" customHeight="1" x14ac:dyDescent="0.2">
      <c r="A4155" s="3" t="s">
        <v>1582</v>
      </c>
    </row>
    <row r="4156" spans="1:17" ht="11.85" customHeight="1" x14ac:dyDescent="0.2"/>
    <row r="4157" spans="1:17" ht="11.85" customHeight="1" x14ac:dyDescent="0.2">
      <c r="I4157" s="49" t="str">
        <f>$I$6</f>
        <v>(----- 2021-2022 ------)</v>
      </c>
      <c r="J4157" s="49"/>
      <c r="K4157" s="49"/>
      <c r="L4157" s="6"/>
      <c r="M4157" s="49" t="str">
        <f>$M$6</f>
        <v>2022-2023</v>
      </c>
      <c r="N4157" s="49"/>
      <c r="O4157" s="49"/>
      <c r="P4157" s="49"/>
      <c r="Q4157" s="49"/>
    </row>
    <row r="4158" spans="1:17" ht="11.85" customHeight="1" x14ac:dyDescent="0.2">
      <c r="C4158" s="7" t="str">
        <f>$C$7</f>
        <v>2018-2019</v>
      </c>
      <c r="D4158" s="6"/>
      <c r="E4158" s="7" t="str">
        <f>$E$7</f>
        <v>2019-2020</v>
      </c>
      <c r="F4158" s="6"/>
      <c r="G4158" s="7" t="str">
        <f>$G$7</f>
        <v>2020-2021</v>
      </c>
      <c r="H4158" s="6"/>
      <c r="I4158" s="7" t="s">
        <v>9</v>
      </c>
      <c r="J4158" s="6"/>
      <c r="K4158" s="8" t="str">
        <f>+$K$7</f>
        <v>PROJECTED</v>
      </c>
      <c r="L4158" s="6"/>
      <c r="M4158" s="8" t="str">
        <f>$M$7</f>
        <v>2022-2023</v>
      </c>
      <c r="N4158" s="6"/>
      <c r="O4158" s="8" t="str">
        <f>$O$7</f>
        <v>2022-2023</v>
      </c>
      <c r="P4158" s="6"/>
      <c r="Q4158" s="8" t="str">
        <f>$Q$7</f>
        <v xml:space="preserve">APPROVED </v>
      </c>
    </row>
    <row r="4159" spans="1:17" ht="11.85" customHeight="1" x14ac:dyDescent="0.2">
      <c r="A4159" s="9" t="s">
        <v>268</v>
      </c>
      <c r="C4159" s="10" t="s">
        <v>12</v>
      </c>
      <c r="D4159" s="6"/>
      <c r="E4159" s="10" t="s">
        <v>12</v>
      </c>
      <c r="F4159" s="6"/>
      <c r="G4159" s="10" t="s">
        <v>12</v>
      </c>
      <c r="H4159" s="6"/>
      <c r="I4159" s="10" t="s">
        <v>13</v>
      </c>
      <c r="J4159" s="6"/>
      <c r="K4159" s="11" t="s">
        <v>13</v>
      </c>
      <c r="L4159" s="6"/>
      <c r="M4159" s="11" t="str">
        <f>$M$8</f>
        <v>BASE</v>
      </c>
      <c r="N4159" s="6"/>
      <c r="O4159" s="11" t="str">
        <f>$O$8</f>
        <v>SUPPLEMENTAL</v>
      </c>
      <c r="P4159" s="6"/>
      <c r="Q4159" s="11" t="str">
        <f>$Q$8</f>
        <v>BUDGET</v>
      </c>
    </row>
    <row r="4160" spans="1:17" ht="11.85" customHeight="1" x14ac:dyDescent="0.2"/>
    <row r="4161" spans="1:22" ht="11.85" customHeight="1" thickBot="1" x14ac:dyDescent="0.25">
      <c r="A4161" s="3" t="s">
        <v>1111</v>
      </c>
      <c r="C4161" s="25">
        <f>C4113</f>
        <v>1199602.69</v>
      </c>
      <c r="D4161" s="2"/>
      <c r="E4161" s="25">
        <f>E4113</f>
        <v>1932697.4899999998</v>
      </c>
      <c r="F4161" s="2"/>
      <c r="G4161" s="25">
        <f>G4113</f>
        <v>1125618.6299999999</v>
      </c>
      <c r="H4161" s="2"/>
      <c r="I4161" s="25">
        <f>I4113</f>
        <v>1025480</v>
      </c>
      <c r="J4161" s="2"/>
      <c r="K4161" s="26">
        <f>K4113</f>
        <v>1140853</v>
      </c>
      <c r="L4161" s="2"/>
      <c r="M4161" s="26">
        <f>M4113</f>
        <v>1106419</v>
      </c>
      <c r="N4161" s="2"/>
      <c r="O4161" s="26">
        <f>O4113</f>
        <v>50560</v>
      </c>
      <c r="P4161" s="2"/>
      <c r="Q4161" s="26">
        <f>Q4113</f>
        <v>1156979</v>
      </c>
      <c r="R4161" s="2"/>
      <c r="U4161" s="2"/>
      <c r="V4161" s="2"/>
    </row>
    <row r="4162" spans="1:22" ht="11.85" customHeight="1" thickTop="1" x14ac:dyDescent="0.2">
      <c r="D4162" s="2"/>
      <c r="F4162" s="2"/>
      <c r="H4162" s="2"/>
      <c r="J4162" s="2"/>
      <c r="L4162" s="2"/>
      <c r="N4162" s="2"/>
      <c r="P4162" s="2"/>
    </row>
    <row r="4163" spans="1:22" ht="11.85" customHeight="1" thickBot="1" x14ac:dyDescent="0.25">
      <c r="A4163" s="3" t="s">
        <v>1112</v>
      </c>
      <c r="C4163" s="25">
        <f>C3999-C4161</f>
        <v>-139244.64999999991</v>
      </c>
      <c r="D4163" s="2"/>
      <c r="E4163" s="25">
        <f>E3999-E4161</f>
        <v>-112454.73999999976</v>
      </c>
      <c r="F4163" s="2"/>
      <c r="G4163" s="25">
        <f>G3999-G4161</f>
        <v>147197.64999999991</v>
      </c>
      <c r="H4163" s="2"/>
      <c r="I4163" s="25">
        <f>I3999-I4161</f>
        <v>-63980</v>
      </c>
      <c r="J4163" s="2"/>
      <c r="K4163" s="25">
        <f>K3999-K4161</f>
        <v>-179353</v>
      </c>
      <c r="L4163" s="2"/>
      <c r="M4163" s="25">
        <f>M3999-M4161</f>
        <v>-7919</v>
      </c>
      <c r="N4163" s="2"/>
      <c r="O4163" s="25">
        <f>O3999-O4161</f>
        <v>16040</v>
      </c>
      <c r="P4163" s="2"/>
      <c r="Q4163" s="25">
        <f>Q3999-Q4161</f>
        <v>8121</v>
      </c>
    </row>
    <row r="4164" spans="1:22" ht="11.85" customHeight="1" thickTop="1" x14ac:dyDescent="0.2">
      <c r="D4164" s="2"/>
      <c r="F4164" s="2"/>
      <c r="H4164" s="2"/>
      <c r="J4164" s="2"/>
      <c r="L4164" s="2"/>
      <c r="N4164" s="2"/>
      <c r="P4164" s="2"/>
    </row>
    <row r="4165" spans="1:22" ht="11.85" customHeight="1" x14ac:dyDescent="0.2">
      <c r="D4165" s="2"/>
      <c r="F4165" s="2"/>
      <c r="H4165" s="2"/>
      <c r="J4165" s="2"/>
      <c r="L4165" s="2"/>
      <c r="N4165" s="2"/>
      <c r="P4165" s="2"/>
    </row>
    <row r="4166" spans="1:22" ht="11.85" customHeight="1" x14ac:dyDescent="0.2">
      <c r="A4166" s="3" t="s">
        <v>1113</v>
      </c>
      <c r="D4166" s="2"/>
      <c r="F4166" s="2"/>
      <c r="H4166" s="2"/>
      <c r="J4166" s="2"/>
      <c r="L4166" s="2"/>
      <c r="N4166" s="2"/>
      <c r="P4166" s="2"/>
    </row>
    <row r="4167" spans="1:22" ht="11.85" customHeight="1" thickBot="1" x14ac:dyDescent="0.25">
      <c r="A4167" s="3" t="s">
        <v>17</v>
      </c>
      <c r="C4167" s="25">
        <f>C3969+C3999-C4161</f>
        <v>590514.94000000018</v>
      </c>
      <c r="D4167" s="2"/>
      <c r="E4167" s="25">
        <f>E3969+E3999-E4161</f>
        <v>478060.20000000065</v>
      </c>
      <c r="F4167" s="2"/>
      <c r="G4167" s="25">
        <f>G3969+G3999-G4161</f>
        <v>625257.85000000056</v>
      </c>
      <c r="H4167" s="2"/>
      <c r="I4167" s="25">
        <f>I3969+I3999-I4161</f>
        <v>561277.85000000056</v>
      </c>
      <c r="J4167" s="2"/>
      <c r="K4167" s="26">
        <f>K3969+K3999-K4161</f>
        <v>445904.85000000056</v>
      </c>
      <c r="L4167" s="2"/>
      <c r="M4167" s="26">
        <f>M3969+M3999-M4161</f>
        <v>437985.85000000056</v>
      </c>
      <c r="N4167" s="2"/>
      <c r="P4167" s="2"/>
      <c r="Q4167" s="26">
        <f>Q3969+Q3999-Q4161</f>
        <v>454025.85000000056</v>
      </c>
      <c r="U4167" s="2"/>
    </row>
    <row r="4168" spans="1:22" ht="11.85" customHeight="1" thickTop="1" x14ac:dyDescent="0.2"/>
    <row r="4169" spans="1:22" ht="11.85" customHeight="1" x14ac:dyDescent="0.2"/>
    <row r="4170" spans="1:22" ht="11.85" customHeight="1" x14ac:dyDescent="0.2"/>
    <row r="4171" spans="1:22" ht="11.85" customHeight="1" x14ac:dyDescent="0.2"/>
    <row r="4172" spans="1:22" ht="11.85" customHeight="1" x14ac:dyDescent="0.2"/>
    <row r="4173" spans="1:22" ht="11.85" customHeight="1" x14ac:dyDescent="0.2"/>
    <row r="4174" spans="1:22" ht="11.85" customHeight="1" x14ac:dyDescent="0.2"/>
    <row r="4175" spans="1:22" ht="11.85" customHeight="1" x14ac:dyDescent="0.2"/>
    <row r="4176" spans="1:22" ht="11.85" customHeight="1" x14ac:dyDescent="0.2"/>
    <row r="4177" ht="11.85" customHeight="1" x14ac:dyDescent="0.2"/>
    <row r="4178" ht="11.85" customHeight="1" x14ac:dyDescent="0.2"/>
    <row r="4179" ht="11.85" customHeight="1" x14ac:dyDescent="0.2"/>
    <row r="4180" ht="11.85" customHeight="1" x14ac:dyDescent="0.2"/>
    <row r="4181" ht="11.85" customHeight="1" x14ac:dyDescent="0.2"/>
    <row r="4182" ht="11.85" customHeight="1" x14ac:dyDescent="0.2"/>
    <row r="4183" ht="11.85" customHeight="1" x14ac:dyDescent="0.2"/>
    <row r="4184" ht="11.85" customHeight="1" x14ac:dyDescent="0.2"/>
    <row r="4185" ht="11.85" customHeight="1" x14ac:dyDescent="0.2"/>
    <row r="4186" ht="11.85" customHeight="1" x14ac:dyDescent="0.2"/>
    <row r="4187" ht="11.85" customHeight="1" x14ac:dyDescent="0.2"/>
    <row r="4188" ht="11.85" customHeight="1" x14ac:dyDescent="0.2"/>
    <row r="4189" ht="11.85" customHeight="1" x14ac:dyDescent="0.2"/>
    <row r="4190" ht="11.85" customHeight="1" x14ac:dyDescent="0.2"/>
    <row r="4191" ht="11.85" customHeight="1" x14ac:dyDescent="0.2"/>
    <row r="4192" ht="11.85" customHeight="1" x14ac:dyDescent="0.2"/>
    <row r="4193" ht="11.85" customHeight="1" x14ac:dyDescent="0.2"/>
    <row r="4194" ht="11.85" customHeight="1" x14ac:dyDescent="0.2"/>
    <row r="4195" ht="11.85" customHeight="1" x14ac:dyDescent="0.2"/>
    <row r="4196" ht="11.85" customHeight="1" x14ac:dyDescent="0.2"/>
    <row r="4197" ht="11.85" customHeight="1" x14ac:dyDescent="0.2"/>
    <row r="4198" ht="11.85" customHeight="1" x14ac:dyDescent="0.2"/>
    <row r="4199" ht="11.85" customHeight="1" x14ac:dyDescent="0.2"/>
    <row r="4200" ht="11.85" customHeight="1" x14ac:dyDescent="0.2"/>
    <row r="4201" ht="11.85" customHeight="1" x14ac:dyDescent="0.2"/>
    <row r="4202" ht="11.85" customHeight="1" x14ac:dyDescent="0.2"/>
    <row r="4203" ht="11.85" customHeight="1" x14ac:dyDescent="0.2"/>
    <row r="4204" ht="11.85" customHeight="1" x14ac:dyDescent="0.2"/>
    <row r="4205" ht="11.85" customHeight="1" x14ac:dyDescent="0.2"/>
    <row r="4206" ht="11.85" customHeight="1" x14ac:dyDescent="0.2"/>
    <row r="4207" ht="11.85" customHeight="1" x14ac:dyDescent="0.2"/>
    <row r="4208" ht="11.85" customHeight="1" x14ac:dyDescent="0.2"/>
    <row r="4209" spans="1:19" ht="11.85" customHeight="1" x14ac:dyDescent="0.2"/>
    <row r="4210" spans="1:19" ht="11.85" customHeight="1" x14ac:dyDescent="0.2"/>
    <row r="4211" spans="1:19" ht="11.85" customHeight="1" x14ac:dyDescent="0.2"/>
    <row r="4212" spans="1:19" ht="11.85" customHeight="1" x14ac:dyDescent="0.2"/>
    <row r="4213" spans="1:19" ht="11.85" customHeight="1" x14ac:dyDescent="0.2"/>
    <row r="4214" spans="1:19" ht="11.85" customHeight="1" x14ac:dyDescent="0.2"/>
    <row r="4215" spans="1:19" ht="11.85" customHeight="1" x14ac:dyDescent="0.2">
      <c r="A4215" s="1"/>
      <c r="B4215" s="1"/>
      <c r="E4215" s="2" t="str">
        <f>$E$1</f>
        <v>CITY OF BRADY</v>
      </c>
    </row>
    <row r="4216" spans="1:19" ht="11.85" customHeight="1" x14ac:dyDescent="0.2">
      <c r="E4216" s="2" t="str">
        <f>$E$2</f>
        <v>BUDGET REPORT</v>
      </c>
    </row>
    <row r="4217" spans="1:19" ht="11.85" customHeight="1" x14ac:dyDescent="0.2">
      <c r="E4217" s="2" t="str">
        <f>$E$3</f>
        <v>FISCAL YEAR 2022 - 2023</v>
      </c>
    </row>
    <row r="4218" spans="1:19" ht="11.85" customHeight="1" x14ac:dyDescent="0.2">
      <c r="A4218" s="3" t="s">
        <v>1661</v>
      </c>
      <c r="S4218" s="21"/>
    </row>
    <row r="4219" spans="1:19" ht="11.85" customHeight="1" x14ac:dyDescent="0.2"/>
    <row r="4220" spans="1:19" ht="11.85" customHeight="1" x14ac:dyDescent="0.2">
      <c r="I4220" s="49" t="str">
        <f>$I$6</f>
        <v>(----- 2021-2022 ------)</v>
      </c>
      <c r="J4220" s="49"/>
      <c r="K4220" s="49"/>
      <c r="L4220" s="6"/>
      <c r="M4220" s="49" t="str">
        <f>$M$6</f>
        <v>2022-2023</v>
      </c>
      <c r="N4220" s="49"/>
      <c r="O4220" s="49"/>
      <c r="P4220" s="49"/>
      <c r="Q4220" s="49"/>
    </row>
    <row r="4221" spans="1:19" ht="11.85" customHeight="1" x14ac:dyDescent="0.2">
      <c r="C4221" s="7" t="str">
        <f>$C$7</f>
        <v>2018-2019</v>
      </c>
      <c r="D4221" s="6"/>
      <c r="E4221" s="7" t="str">
        <f>$E$7</f>
        <v>2019-2020</v>
      </c>
      <c r="F4221" s="6"/>
      <c r="G4221" s="7" t="str">
        <f>$G$7</f>
        <v>2020-2021</v>
      </c>
      <c r="H4221" s="6"/>
      <c r="I4221" s="7" t="s">
        <v>9</v>
      </c>
      <c r="J4221" s="6"/>
      <c r="K4221" s="8" t="str">
        <f>+$K$7</f>
        <v>PROJECTED</v>
      </c>
      <c r="L4221" s="6"/>
      <c r="M4221" s="8" t="str">
        <f>$M$7</f>
        <v>2022-2023</v>
      </c>
      <c r="N4221" s="6"/>
      <c r="O4221" s="8" t="str">
        <f>$O$7</f>
        <v>2022-2023</v>
      </c>
      <c r="P4221" s="6"/>
      <c r="Q4221" s="8" t="str">
        <f>$Q$7</f>
        <v xml:space="preserve">APPROVED </v>
      </c>
    </row>
    <row r="4222" spans="1:19" ht="11.85" customHeight="1" x14ac:dyDescent="0.2">
      <c r="A4222" s="9"/>
      <c r="C4222" s="10" t="s">
        <v>12</v>
      </c>
      <c r="D4222" s="6"/>
      <c r="E4222" s="10" t="s">
        <v>12</v>
      </c>
      <c r="F4222" s="6"/>
      <c r="G4222" s="10" t="s">
        <v>12</v>
      </c>
      <c r="H4222" s="6"/>
      <c r="I4222" s="10" t="s">
        <v>13</v>
      </c>
      <c r="J4222" s="6"/>
      <c r="K4222" s="11" t="s">
        <v>13</v>
      </c>
      <c r="L4222" s="6"/>
      <c r="M4222" s="11" t="str">
        <f>$M$8</f>
        <v>BASE</v>
      </c>
      <c r="N4222" s="6"/>
      <c r="O4222" s="11" t="str">
        <f>$O$8</f>
        <v>SUPPLEMENTAL</v>
      </c>
      <c r="P4222" s="6"/>
      <c r="Q4222" s="11" t="str">
        <f>$Q$8</f>
        <v>BUDGET</v>
      </c>
    </row>
    <row r="4223" spans="1:19" ht="11.85" customHeight="1" x14ac:dyDescent="0.2">
      <c r="S4223" s="21"/>
    </row>
    <row r="4224" spans="1:19" ht="11.85" customHeight="1" x14ac:dyDescent="0.2">
      <c r="A4224" s="3" t="s">
        <v>16</v>
      </c>
    </row>
    <row r="4225" spans="1:17" ht="11.85" customHeight="1" x14ac:dyDescent="0.2">
      <c r="A4225" s="3" t="s">
        <v>17</v>
      </c>
      <c r="C4225" s="2">
        <f>210741.22+0.33</f>
        <v>210741.55</v>
      </c>
      <c r="D4225" s="2"/>
      <c r="E4225" s="2">
        <f>+C4492</f>
        <v>228275.6399999999</v>
      </c>
      <c r="F4225" s="2"/>
      <c r="G4225" s="2">
        <f>+E4492</f>
        <v>227082.91999999993</v>
      </c>
      <c r="H4225" s="2"/>
      <c r="I4225" s="2">
        <f>+G4492</f>
        <v>242766.37999999989</v>
      </c>
      <c r="J4225" s="2"/>
      <c r="K4225" s="4">
        <f>+I4225</f>
        <v>242766.37999999989</v>
      </c>
      <c r="L4225" s="2"/>
      <c r="M4225" s="4">
        <f>+K4492</f>
        <v>223570.37999999989</v>
      </c>
      <c r="N4225" s="2"/>
      <c r="P4225" s="2"/>
      <c r="Q4225" s="4">
        <f>M4225</f>
        <v>223570.37999999989</v>
      </c>
    </row>
    <row r="4226" spans="1:17" ht="11.85" customHeight="1" x14ac:dyDescent="0.2">
      <c r="D4226" s="2"/>
      <c r="F4226" s="2"/>
      <c r="H4226" s="2"/>
      <c r="J4226" s="2"/>
      <c r="L4226" s="2"/>
      <c r="N4226" s="2"/>
      <c r="P4226" s="2"/>
    </row>
    <row r="4227" spans="1:17" ht="11.85" customHeight="1" x14ac:dyDescent="0.2">
      <c r="A4227" s="12" t="s">
        <v>18</v>
      </c>
      <c r="D4227" s="2"/>
      <c r="F4227" s="2"/>
      <c r="H4227" s="2"/>
      <c r="J4227" s="2"/>
      <c r="L4227" s="2"/>
      <c r="N4227" s="2"/>
      <c r="P4227" s="2"/>
    </row>
    <row r="4228" spans="1:17" ht="11.85" customHeight="1" x14ac:dyDescent="0.2">
      <c r="D4228" s="2"/>
      <c r="F4228" s="2"/>
      <c r="H4228" s="2"/>
      <c r="J4228" s="2"/>
      <c r="L4228" s="2"/>
      <c r="N4228" s="2"/>
      <c r="P4228" s="2"/>
    </row>
    <row r="4229" spans="1:17" ht="11.85" customHeight="1" x14ac:dyDescent="0.2">
      <c r="A4229" s="12" t="s">
        <v>1583</v>
      </c>
      <c r="D4229" s="2"/>
      <c r="F4229" s="2"/>
      <c r="H4229" s="2"/>
      <c r="J4229" s="2"/>
      <c r="L4229" s="2"/>
      <c r="N4229" s="2"/>
      <c r="P4229" s="2"/>
    </row>
    <row r="4230" spans="1:17" ht="11.85" customHeight="1" x14ac:dyDescent="0.2">
      <c r="A4230" s="3" t="s">
        <v>1662</v>
      </c>
      <c r="C4230" s="14">
        <v>7328.99</v>
      </c>
      <c r="D4230" s="2"/>
      <c r="E4230" s="14">
        <v>18919.46</v>
      </c>
      <c r="F4230" s="2"/>
      <c r="G4230" s="14">
        <v>3343.87</v>
      </c>
      <c r="H4230" s="2"/>
      <c r="I4230" s="14">
        <v>0</v>
      </c>
      <c r="J4230" s="2"/>
      <c r="K4230" s="15">
        <v>0</v>
      </c>
      <c r="L4230" s="2"/>
      <c r="M4230" s="15">
        <v>0</v>
      </c>
      <c r="N4230" s="2"/>
      <c r="O4230" s="15">
        <v>0</v>
      </c>
      <c r="P4230" s="2"/>
      <c r="Q4230" s="15">
        <f>M4230+O4230</f>
        <v>0</v>
      </c>
    </row>
    <row r="4231" spans="1:17" ht="11.85" customHeight="1" x14ac:dyDescent="0.2">
      <c r="A4231" s="3" t="s">
        <v>1313</v>
      </c>
      <c r="C4231" s="2">
        <f>SUM(C4230)</f>
        <v>7328.99</v>
      </c>
      <c r="D4231" s="2"/>
      <c r="E4231" s="2">
        <f>SUM(E4230)</f>
        <v>18919.46</v>
      </c>
      <c r="F4231" s="2"/>
      <c r="G4231" s="2">
        <f>SUM(G4230)</f>
        <v>3343.87</v>
      </c>
      <c r="H4231" s="2"/>
      <c r="I4231" s="2">
        <f>SUM(I4230)</f>
        <v>0</v>
      </c>
      <c r="J4231" s="2"/>
      <c r="K4231" s="4">
        <f>SUM(K4230)</f>
        <v>0</v>
      </c>
      <c r="L4231" s="2"/>
      <c r="M4231" s="4">
        <f>SUM(M4230)</f>
        <v>0</v>
      </c>
      <c r="N4231" s="2"/>
      <c r="O4231" s="4">
        <f>SUM(O4230)</f>
        <v>0</v>
      </c>
      <c r="P4231" s="2"/>
      <c r="Q4231" s="4">
        <f>SUM(Q4230)</f>
        <v>0</v>
      </c>
    </row>
    <row r="4232" spans="1:17" ht="11.85" customHeight="1" x14ac:dyDescent="0.2">
      <c r="D4232" s="2"/>
      <c r="F4232" s="2"/>
      <c r="H4232" s="2"/>
      <c r="J4232" s="2"/>
      <c r="L4232" s="2"/>
      <c r="N4232" s="2"/>
      <c r="P4232" s="2"/>
    </row>
    <row r="4233" spans="1:17" ht="11.85" customHeight="1" x14ac:dyDescent="0.2">
      <c r="A4233" s="12" t="s">
        <v>1591</v>
      </c>
      <c r="D4233" s="2"/>
      <c r="F4233" s="2"/>
      <c r="H4233" s="2"/>
      <c r="J4233" s="2"/>
      <c r="L4233" s="2"/>
      <c r="N4233" s="2"/>
      <c r="P4233" s="2"/>
    </row>
    <row r="4234" spans="1:17" ht="11.85" customHeight="1" x14ac:dyDescent="0.2">
      <c r="A4234" s="3" t="s">
        <v>1663</v>
      </c>
      <c r="C4234" s="2">
        <v>0</v>
      </c>
      <c r="D4234" s="2"/>
      <c r="E4234" s="2">
        <v>0</v>
      </c>
      <c r="F4234" s="2"/>
      <c r="G4234" s="2">
        <v>1187.28</v>
      </c>
      <c r="H4234" s="2"/>
      <c r="I4234" s="2">
        <v>0</v>
      </c>
      <c r="J4234" s="2"/>
      <c r="K4234" s="2">
        <v>4114</v>
      </c>
      <c r="L4234" s="2"/>
      <c r="M4234" s="4">
        <v>0</v>
      </c>
      <c r="N4234" s="2"/>
      <c r="O4234" s="4">
        <v>0</v>
      </c>
      <c r="P4234" s="2"/>
      <c r="Q4234" s="4">
        <f t="shared" ref="Q4234:Q4250" si="116">M4234+O4234</f>
        <v>0</v>
      </c>
    </row>
    <row r="4235" spans="1:17" ht="11.85" customHeight="1" x14ac:dyDescent="0.2">
      <c r="A4235" s="3" t="s">
        <v>1664</v>
      </c>
      <c r="C4235" s="2">
        <v>0</v>
      </c>
      <c r="D4235" s="2"/>
      <c r="E4235" s="2">
        <v>0</v>
      </c>
      <c r="F4235" s="2"/>
      <c r="G4235" s="2">
        <v>0</v>
      </c>
      <c r="H4235" s="2"/>
      <c r="I4235" s="2">
        <v>0</v>
      </c>
      <c r="J4235" s="2"/>
      <c r="K4235" s="2">
        <v>0</v>
      </c>
      <c r="L4235" s="2"/>
      <c r="M4235" s="4">
        <v>0</v>
      </c>
      <c r="N4235" s="2"/>
      <c r="O4235" s="4">
        <v>0</v>
      </c>
      <c r="P4235" s="2"/>
      <c r="Q4235" s="4">
        <f t="shared" si="116"/>
        <v>0</v>
      </c>
    </row>
    <row r="4236" spans="1:17" ht="11.85" customHeight="1" x14ac:dyDescent="0.2">
      <c r="A4236" s="3" t="s">
        <v>1665</v>
      </c>
      <c r="C4236" s="2">
        <v>0</v>
      </c>
      <c r="D4236" s="2"/>
      <c r="E4236" s="2">
        <v>0</v>
      </c>
      <c r="F4236" s="2"/>
      <c r="G4236" s="2">
        <v>0</v>
      </c>
      <c r="H4236" s="2"/>
      <c r="I4236" s="2">
        <v>0</v>
      </c>
      <c r="J4236" s="2"/>
      <c r="K4236" s="2">
        <v>0</v>
      </c>
      <c r="L4236" s="2"/>
      <c r="M4236" s="4">
        <v>0</v>
      </c>
      <c r="N4236" s="2"/>
      <c r="O4236" s="4">
        <v>0</v>
      </c>
      <c r="P4236" s="2"/>
      <c r="Q4236" s="4">
        <f t="shared" si="116"/>
        <v>0</v>
      </c>
    </row>
    <row r="4237" spans="1:17" ht="11.85" hidden="1" customHeight="1" x14ac:dyDescent="0.2">
      <c r="A4237" s="3" t="s">
        <v>1666</v>
      </c>
      <c r="C4237" s="2">
        <v>0</v>
      </c>
      <c r="D4237" s="2"/>
      <c r="E4237" s="2">
        <v>0</v>
      </c>
      <c r="F4237" s="2"/>
      <c r="G4237" s="2">
        <v>0</v>
      </c>
      <c r="H4237" s="2"/>
      <c r="I4237" s="2">
        <v>0</v>
      </c>
      <c r="J4237" s="2"/>
      <c r="K4237" s="2">
        <v>0</v>
      </c>
      <c r="L4237" s="2"/>
      <c r="M4237" s="4">
        <v>0</v>
      </c>
      <c r="N4237" s="2"/>
      <c r="O4237" s="4">
        <v>0</v>
      </c>
      <c r="P4237" s="2"/>
      <c r="Q4237" s="4">
        <f t="shared" si="116"/>
        <v>0</v>
      </c>
    </row>
    <row r="4238" spans="1:17" ht="11.85" customHeight="1" x14ac:dyDescent="0.2">
      <c r="A4238" s="3" t="s">
        <v>1667</v>
      </c>
      <c r="C4238" s="2">
        <v>201269.03</v>
      </c>
      <c r="D4238" s="2"/>
      <c r="E4238" s="2">
        <v>145400.66</v>
      </c>
      <c r="F4238" s="2"/>
      <c r="G4238" s="2">
        <v>156582.06</v>
      </c>
      <c r="H4238" s="2"/>
      <c r="I4238" s="2">
        <v>180000</v>
      </c>
      <c r="J4238" s="2"/>
      <c r="K4238" s="2">
        <v>180000</v>
      </c>
      <c r="L4238" s="2"/>
      <c r="M4238" s="4">
        <v>170000</v>
      </c>
      <c r="N4238" s="2"/>
      <c r="O4238" s="4">
        <v>0</v>
      </c>
      <c r="P4238" s="2"/>
      <c r="Q4238" s="4">
        <f t="shared" si="116"/>
        <v>170000</v>
      </c>
    </row>
    <row r="4239" spans="1:17" ht="11.85" customHeight="1" x14ac:dyDescent="0.2">
      <c r="A4239" s="3" t="s">
        <v>1668</v>
      </c>
      <c r="C4239" s="2">
        <v>16869.38</v>
      </c>
      <c r="D4239" s="2"/>
      <c r="E4239" s="2">
        <v>11856.56</v>
      </c>
      <c r="F4239" s="2"/>
      <c r="G4239" s="2">
        <v>10023.530000000001</v>
      </c>
      <c r="H4239" s="2"/>
      <c r="I4239" s="2">
        <v>11000</v>
      </c>
      <c r="J4239" s="2"/>
      <c r="K4239" s="2">
        <v>11000</v>
      </c>
      <c r="L4239" s="2"/>
      <c r="M4239" s="4">
        <v>10000</v>
      </c>
      <c r="N4239" s="2"/>
      <c r="O4239" s="4">
        <v>0</v>
      </c>
      <c r="P4239" s="2"/>
      <c r="Q4239" s="4">
        <f t="shared" si="116"/>
        <v>10000</v>
      </c>
    </row>
    <row r="4240" spans="1:17" ht="11.85" customHeight="1" x14ac:dyDescent="0.2">
      <c r="A4240" s="3" t="s">
        <v>1669</v>
      </c>
      <c r="C4240" s="2">
        <v>5604.42</v>
      </c>
      <c r="D4240" s="2"/>
      <c r="E4240" s="2">
        <v>23310.37</v>
      </c>
      <c r="F4240" s="2"/>
      <c r="G4240" s="2">
        <v>29201.68</v>
      </c>
      <c r="H4240" s="2"/>
      <c r="I4240" s="2">
        <v>30000</v>
      </c>
      <c r="J4240" s="2"/>
      <c r="K4240" s="2">
        <v>30000</v>
      </c>
      <c r="L4240" s="2"/>
      <c r="M4240" s="4">
        <v>60000</v>
      </c>
      <c r="N4240" s="2"/>
      <c r="O4240" s="4">
        <v>0</v>
      </c>
      <c r="P4240" s="2"/>
      <c r="Q4240" s="4">
        <f t="shared" si="116"/>
        <v>60000</v>
      </c>
    </row>
    <row r="4241" spans="1:21" ht="11.85" hidden="1" customHeight="1" x14ac:dyDescent="0.2">
      <c r="A4241" s="3" t="s">
        <v>1670</v>
      </c>
      <c r="C4241" s="2">
        <v>0</v>
      </c>
      <c r="D4241" s="2"/>
      <c r="E4241" s="2">
        <v>0</v>
      </c>
      <c r="F4241" s="2"/>
      <c r="G4241" s="2">
        <v>0</v>
      </c>
      <c r="H4241" s="2"/>
      <c r="I4241" s="2">
        <v>0</v>
      </c>
      <c r="J4241" s="2"/>
      <c r="K4241" s="2">
        <v>0</v>
      </c>
      <c r="L4241" s="2"/>
      <c r="M4241" s="4">
        <v>0</v>
      </c>
      <c r="N4241" s="2"/>
      <c r="O4241" s="4">
        <v>0</v>
      </c>
      <c r="P4241" s="2"/>
      <c r="Q4241" s="4">
        <f t="shared" si="116"/>
        <v>0</v>
      </c>
    </row>
    <row r="4242" spans="1:21" ht="11.85" customHeight="1" x14ac:dyDescent="0.2">
      <c r="A4242" s="3" t="s">
        <v>1671</v>
      </c>
      <c r="C4242" s="2">
        <v>149.28</v>
      </c>
      <c r="D4242" s="43"/>
      <c r="E4242" s="2">
        <v>-83.39</v>
      </c>
      <c r="F4242" s="43"/>
      <c r="G4242" s="2">
        <v>-2.15</v>
      </c>
      <c r="H4242" s="43"/>
      <c r="I4242" s="2">
        <v>-100</v>
      </c>
      <c r="J4242" s="43"/>
      <c r="K4242" s="2">
        <v>-100</v>
      </c>
      <c r="L4242" s="43"/>
      <c r="M4242" s="2">
        <v>-100</v>
      </c>
      <c r="N4242" s="43"/>
      <c r="O4242" s="4">
        <v>0</v>
      </c>
      <c r="P4242" s="43"/>
      <c r="Q4242" s="2">
        <f t="shared" si="116"/>
        <v>-100</v>
      </c>
    </row>
    <row r="4243" spans="1:21" ht="11.85" customHeight="1" x14ac:dyDescent="0.2">
      <c r="A4243" s="3" t="s">
        <v>1672</v>
      </c>
      <c r="C4243" s="2">
        <v>69.52</v>
      </c>
      <c r="D4243" s="2"/>
      <c r="E4243" s="2">
        <v>1378.33</v>
      </c>
      <c r="F4243" s="2"/>
      <c r="G4243" s="2">
        <v>2108.91</v>
      </c>
      <c r="H4243" s="2"/>
      <c r="I4243" s="2">
        <v>0</v>
      </c>
      <c r="J4243" s="2"/>
      <c r="K4243" s="2">
        <v>0</v>
      </c>
      <c r="L4243" s="2"/>
      <c r="M4243" s="4">
        <v>0</v>
      </c>
      <c r="N4243" s="2"/>
      <c r="O4243" s="4">
        <v>0</v>
      </c>
      <c r="P4243" s="2"/>
      <c r="Q4243" s="4">
        <f t="shared" si="116"/>
        <v>0</v>
      </c>
    </row>
    <row r="4244" spans="1:21" ht="11.85" hidden="1" customHeight="1" x14ac:dyDescent="0.2">
      <c r="A4244" s="3" t="s">
        <v>1673</v>
      </c>
      <c r="C4244" s="2">
        <v>0</v>
      </c>
      <c r="D4244" s="2"/>
      <c r="E4244" s="2">
        <v>0</v>
      </c>
      <c r="F4244" s="2"/>
      <c r="G4244" s="2">
        <v>0</v>
      </c>
      <c r="H4244" s="2"/>
      <c r="I4244" s="2">
        <v>0</v>
      </c>
      <c r="J4244" s="2"/>
      <c r="K4244" s="2">
        <v>0</v>
      </c>
      <c r="L4244" s="2"/>
      <c r="M4244" s="4">
        <v>0</v>
      </c>
      <c r="N4244" s="2"/>
      <c r="O4244" s="4">
        <v>0</v>
      </c>
      <c r="P4244" s="2"/>
      <c r="Q4244" s="4">
        <f t="shared" si="116"/>
        <v>0</v>
      </c>
    </row>
    <row r="4245" spans="1:21" ht="11.85" customHeight="1" x14ac:dyDescent="0.2">
      <c r="A4245" s="3" t="s">
        <v>1674</v>
      </c>
      <c r="C4245" s="2">
        <v>0</v>
      </c>
      <c r="D4245" s="2"/>
      <c r="E4245" s="2">
        <v>0</v>
      </c>
      <c r="F4245" s="2"/>
      <c r="G4245" s="2">
        <v>0</v>
      </c>
      <c r="H4245" s="2"/>
      <c r="I4245" s="2">
        <v>0</v>
      </c>
      <c r="J4245" s="2"/>
      <c r="K4245" s="2">
        <v>0</v>
      </c>
      <c r="L4245" s="2"/>
      <c r="M4245" s="4">
        <v>0</v>
      </c>
      <c r="N4245" s="2"/>
      <c r="O4245" s="4">
        <v>0</v>
      </c>
      <c r="P4245" s="2"/>
      <c r="Q4245" s="4">
        <f t="shared" si="116"/>
        <v>0</v>
      </c>
    </row>
    <row r="4246" spans="1:21" ht="11.85" customHeight="1" x14ac:dyDescent="0.2">
      <c r="A4246" s="3" t="s">
        <v>1675</v>
      </c>
      <c r="C4246" s="2">
        <v>1612.49</v>
      </c>
      <c r="D4246" s="2"/>
      <c r="E4246" s="2">
        <v>1639.02</v>
      </c>
      <c r="F4246" s="2"/>
      <c r="G4246" s="2">
        <v>1661.85</v>
      </c>
      <c r="H4246" s="2"/>
      <c r="I4246" s="2">
        <v>1600</v>
      </c>
      <c r="J4246" s="2"/>
      <c r="K4246" s="2">
        <v>1600</v>
      </c>
      <c r="L4246" s="2"/>
      <c r="M4246" s="4">
        <v>1600</v>
      </c>
      <c r="N4246" s="2"/>
      <c r="O4246" s="4">
        <v>0</v>
      </c>
      <c r="P4246" s="2"/>
      <c r="Q4246" s="4">
        <f t="shared" si="116"/>
        <v>1600</v>
      </c>
    </row>
    <row r="4247" spans="1:21" ht="11.85" customHeight="1" x14ac:dyDescent="0.2">
      <c r="A4247" s="3" t="s">
        <v>1676</v>
      </c>
      <c r="C4247" s="2">
        <v>732.56</v>
      </c>
      <c r="D4247" s="2"/>
      <c r="E4247" s="2">
        <v>683.07</v>
      </c>
      <c r="F4247" s="2"/>
      <c r="G4247" s="2">
        <v>1050</v>
      </c>
      <c r="H4247" s="2"/>
      <c r="I4247" s="2">
        <v>500</v>
      </c>
      <c r="J4247" s="2"/>
      <c r="K4247" s="2">
        <v>500</v>
      </c>
      <c r="L4247" s="2"/>
      <c r="M4247" s="4">
        <v>500</v>
      </c>
      <c r="N4247" s="2"/>
      <c r="O4247" s="4">
        <v>0</v>
      </c>
      <c r="P4247" s="2"/>
      <c r="Q4247" s="4">
        <f t="shared" si="116"/>
        <v>500</v>
      </c>
    </row>
    <row r="4248" spans="1:21" ht="11.85" hidden="1" customHeight="1" x14ac:dyDescent="0.2">
      <c r="A4248" s="3" t="s">
        <v>1677</v>
      </c>
      <c r="C4248" s="2">
        <v>0</v>
      </c>
      <c r="D4248" s="2"/>
      <c r="E4248" s="2">
        <v>0</v>
      </c>
      <c r="F4248" s="2"/>
      <c r="G4248" s="2">
        <v>0</v>
      </c>
      <c r="H4248" s="2"/>
      <c r="I4248" s="2">
        <v>0</v>
      </c>
      <c r="J4248" s="2"/>
      <c r="K4248" s="2">
        <v>0</v>
      </c>
      <c r="L4248" s="2"/>
      <c r="M4248" s="4">
        <v>0</v>
      </c>
      <c r="N4248" s="2"/>
      <c r="O4248" s="4">
        <v>0</v>
      </c>
      <c r="P4248" s="2"/>
      <c r="Q4248" s="4">
        <f t="shared" si="116"/>
        <v>0</v>
      </c>
    </row>
    <row r="4249" spans="1:21" ht="11.85" hidden="1" customHeight="1" x14ac:dyDescent="0.2">
      <c r="A4249" s="3" t="s">
        <v>1678</v>
      </c>
      <c r="C4249" s="2">
        <v>0</v>
      </c>
      <c r="D4249" s="2"/>
      <c r="E4249" s="2">
        <v>0</v>
      </c>
      <c r="F4249" s="2"/>
      <c r="G4249" s="2">
        <v>0</v>
      </c>
      <c r="H4249" s="2"/>
      <c r="I4249" s="2">
        <v>0</v>
      </c>
      <c r="J4249" s="2"/>
      <c r="K4249" s="2">
        <v>0</v>
      </c>
      <c r="L4249" s="2"/>
      <c r="M4249" s="4">
        <v>0</v>
      </c>
      <c r="N4249" s="2"/>
      <c r="O4249" s="4">
        <v>0</v>
      </c>
      <c r="P4249" s="2"/>
      <c r="Q4249" s="4">
        <f t="shared" si="116"/>
        <v>0</v>
      </c>
    </row>
    <row r="4250" spans="1:21" ht="11.85" customHeight="1" x14ac:dyDescent="0.2">
      <c r="A4250" s="3" t="s">
        <v>1679</v>
      </c>
      <c r="C4250" s="14">
        <v>0</v>
      </c>
      <c r="D4250" s="2"/>
      <c r="E4250" s="14">
        <v>10058.42</v>
      </c>
      <c r="F4250" s="2"/>
      <c r="G4250" s="14">
        <v>6815.9</v>
      </c>
      <c r="H4250" s="2"/>
      <c r="I4250" s="14">
        <v>6000</v>
      </c>
      <c r="J4250" s="2"/>
      <c r="K4250" s="14">
        <v>6000</v>
      </c>
      <c r="L4250" s="2"/>
      <c r="M4250" s="15">
        <v>5000</v>
      </c>
      <c r="N4250" s="2"/>
      <c r="O4250" s="15">
        <v>0</v>
      </c>
      <c r="P4250" s="2"/>
      <c r="Q4250" s="15">
        <f t="shared" si="116"/>
        <v>5000</v>
      </c>
    </row>
    <row r="4251" spans="1:21" ht="11.85" customHeight="1" x14ac:dyDescent="0.2">
      <c r="A4251" s="3" t="s">
        <v>1324</v>
      </c>
      <c r="C4251" s="2">
        <f>SUM(C4234:C4250)</f>
        <v>226306.68</v>
      </c>
      <c r="D4251" s="2"/>
      <c r="E4251" s="2">
        <f>SUM(E4234:E4250)</f>
        <v>194243.03999999998</v>
      </c>
      <c r="F4251" s="2"/>
      <c r="G4251" s="2">
        <f>SUM(G4234:G4250)</f>
        <v>208629.06</v>
      </c>
      <c r="H4251" s="2"/>
      <c r="I4251" s="2">
        <f>SUM(I4234:I4250)</f>
        <v>229000</v>
      </c>
      <c r="J4251" s="2"/>
      <c r="K4251" s="4">
        <f>SUM(K4234:K4250)</f>
        <v>233114</v>
      </c>
      <c r="L4251" s="2"/>
      <c r="M4251" s="4">
        <f>SUM(M4234:M4250)</f>
        <v>247000</v>
      </c>
      <c r="N4251" s="2"/>
      <c r="O4251" s="4">
        <f>SUM(O4234:O4250)</f>
        <v>0</v>
      </c>
      <c r="P4251" s="2"/>
      <c r="Q4251" s="4">
        <f>SUM(Q4234:Q4250)</f>
        <v>247000</v>
      </c>
      <c r="U4251" s="2"/>
    </row>
    <row r="4252" spans="1:21" ht="11.85" customHeight="1" x14ac:dyDescent="0.2">
      <c r="D4252" s="2"/>
      <c r="F4252" s="2"/>
      <c r="H4252" s="2"/>
      <c r="J4252" s="2"/>
      <c r="L4252" s="2"/>
      <c r="N4252" s="2"/>
      <c r="P4252" s="2"/>
    </row>
    <row r="4253" spans="1:21" ht="11.85" customHeight="1" x14ac:dyDescent="0.2">
      <c r="A4253" s="12" t="s">
        <v>238</v>
      </c>
      <c r="D4253" s="2"/>
      <c r="F4253" s="2"/>
      <c r="H4253" s="2"/>
      <c r="J4253" s="2"/>
      <c r="L4253" s="2"/>
      <c r="N4253" s="2"/>
      <c r="P4253" s="2"/>
    </row>
    <row r="4254" spans="1:21" ht="11.85" customHeight="1" x14ac:dyDescent="0.2">
      <c r="A4254" s="3" t="s">
        <v>1680</v>
      </c>
      <c r="C4254" s="2">
        <v>0</v>
      </c>
      <c r="D4254" s="2"/>
      <c r="E4254" s="2">
        <v>0</v>
      </c>
      <c r="F4254" s="2"/>
      <c r="G4254" s="2">
        <v>0</v>
      </c>
      <c r="H4254" s="2"/>
      <c r="I4254" s="2">
        <v>0</v>
      </c>
      <c r="J4254" s="2"/>
      <c r="K4254" s="4">
        <v>0</v>
      </c>
      <c r="L4254" s="2"/>
      <c r="M4254" s="4">
        <v>0</v>
      </c>
      <c r="N4254" s="2"/>
      <c r="O4254" s="4">
        <v>0</v>
      </c>
      <c r="P4254" s="2"/>
      <c r="Q4254" s="4">
        <f>M4254+O4254</f>
        <v>0</v>
      </c>
    </row>
    <row r="4255" spans="1:21" ht="11.85" hidden="1" customHeight="1" x14ac:dyDescent="0.2">
      <c r="A4255" s="3" t="s">
        <v>1681</v>
      </c>
      <c r="C4255" s="2">
        <v>0</v>
      </c>
      <c r="D4255" s="2"/>
      <c r="E4255" s="2">
        <v>0</v>
      </c>
      <c r="F4255" s="2"/>
      <c r="G4255" s="2">
        <v>0</v>
      </c>
      <c r="H4255" s="2"/>
      <c r="I4255" s="2">
        <v>0</v>
      </c>
      <c r="J4255" s="2"/>
      <c r="K4255" s="4">
        <v>0</v>
      </c>
      <c r="L4255" s="2"/>
      <c r="M4255" s="4">
        <v>0</v>
      </c>
      <c r="N4255" s="2"/>
      <c r="O4255" s="4">
        <v>0</v>
      </c>
      <c r="P4255" s="2"/>
      <c r="Q4255" s="4">
        <f t="shared" ref="Q4255:Q4260" si="117">M4255+O4255</f>
        <v>0</v>
      </c>
    </row>
    <row r="4256" spans="1:21" ht="11.85" customHeight="1" x14ac:dyDescent="0.2">
      <c r="A4256" s="3" t="s">
        <v>1682</v>
      </c>
      <c r="C4256" s="2">
        <v>0</v>
      </c>
      <c r="D4256" s="2"/>
      <c r="E4256" s="2">
        <v>0</v>
      </c>
      <c r="F4256" s="2"/>
      <c r="G4256" s="2">
        <v>0</v>
      </c>
      <c r="H4256" s="2"/>
      <c r="I4256" s="2">
        <v>0</v>
      </c>
      <c r="J4256" s="2"/>
      <c r="K4256" s="4">
        <v>0</v>
      </c>
      <c r="L4256" s="2"/>
      <c r="M4256" s="4">
        <v>55000</v>
      </c>
      <c r="N4256" s="2"/>
      <c r="O4256" s="4">
        <v>0</v>
      </c>
      <c r="P4256" s="2"/>
      <c r="Q4256" s="4">
        <f t="shared" si="117"/>
        <v>55000</v>
      </c>
    </row>
    <row r="4257" spans="1:22" ht="11.85" hidden="1" customHeight="1" x14ac:dyDescent="0.2">
      <c r="A4257" s="3" t="s">
        <v>1683</v>
      </c>
      <c r="C4257" s="2">
        <v>0</v>
      </c>
      <c r="D4257" s="2"/>
      <c r="E4257" s="2">
        <v>0</v>
      </c>
      <c r="F4257" s="2"/>
      <c r="G4257" s="2">
        <v>0</v>
      </c>
      <c r="H4257" s="2"/>
      <c r="I4257" s="2">
        <v>0</v>
      </c>
      <c r="J4257" s="2"/>
      <c r="K4257" s="4">
        <v>0</v>
      </c>
      <c r="L4257" s="2"/>
      <c r="M4257" s="4">
        <v>0</v>
      </c>
      <c r="N4257" s="2"/>
      <c r="O4257" s="4">
        <v>0</v>
      </c>
      <c r="P4257" s="2"/>
      <c r="Q4257" s="4">
        <f t="shared" si="117"/>
        <v>0</v>
      </c>
    </row>
    <row r="4258" spans="1:22" ht="11.85" customHeight="1" x14ac:dyDescent="0.2">
      <c r="A4258" s="3" t="s">
        <v>1684</v>
      </c>
      <c r="C4258" s="2">
        <v>0</v>
      </c>
      <c r="D4258" s="2"/>
      <c r="E4258" s="2">
        <v>320000</v>
      </c>
      <c r="F4258" s="2"/>
      <c r="G4258" s="2">
        <v>379992</v>
      </c>
      <c r="H4258" s="2"/>
      <c r="I4258" s="2">
        <v>400000</v>
      </c>
      <c r="J4258" s="2"/>
      <c r="K4258" s="4">
        <v>400000</v>
      </c>
      <c r="L4258" s="2"/>
      <c r="M4258" s="4">
        <v>245000</v>
      </c>
      <c r="N4258" s="2"/>
      <c r="O4258" s="4">
        <v>0</v>
      </c>
      <c r="P4258" s="2"/>
      <c r="Q4258" s="4">
        <f t="shared" si="117"/>
        <v>245000</v>
      </c>
    </row>
    <row r="4259" spans="1:22" ht="11.85" customHeight="1" x14ac:dyDescent="0.2">
      <c r="A4259" s="3" t="s">
        <v>1685</v>
      </c>
      <c r="C4259" s="2">
        <v>440000</v>
      </c>
      <c r="D4259" s="2"/>
      <c r="E4259" s="2">
        <v>0</v>
      </c>
      <c r="F4259" s="2"/>
      <c r="G4259" s="2">
        <v>0</v>
      </c>
      <c r="H4259" s="2"/>
      <c r="I4259" s="2">
        <v>0</v>
      </c>
      <c r="J4259" s="2"/>
      <c r="K4259" s="4">
        <v>0</v>
      </c>
      <c r="L4259" s="2"/>
      <c r="M4259" s="4">
        <v>55000</v>
      </c>
      <c r="N4259" s="2"/>
      <c r="O4259" s="4">
        <v>0</v>
      </c>
      <c r="P4259" s="2"/>
      <c r="Q4259" s="4">
        <f t="shared" si="117"/>
        <v>55000</v>
      </c>
    </row>
    <row r="4260" spans="1:22" ht="11.85" customHeight="1" x14ac:dyDescent="0.2">
      <c r="A4260" s="3" t="s">
        <v>1686</v>
      </c>
      <c r="C4260" s="2">
        <v>0</v>
      </c>
      <c r="D4260" s="2"/>
      <c r="E4260" s="2">
        <v>0</v>
      </c>
      <c r="F4260" s="2"/>
      <c r="G4260" s="2">
        <v>0</v>
      </c>
      <c r="H4260" s="2"/>
      <c r="I4260" s="2">
        <v>0</v>
      </c>
      <c r="J4260" s="2"/>
      <c r="K4260" s="4">
        <v>0</v>
      </c>
      <c r="L4260" s="2"/>
      <c r="M4260" s="4">
        <v>35000</v>
      </c>
      <c r="N4260" s="2"/>
      <c r="O4260" s="4">
        <v>0</v>
      </c>
      <c r="P4260" s="2"/>
      <c r="Q4260" s="4">
        <f t="shared" si="117"/>
        <v>35000</v>
      </c>
    </row>
    <row r="4261" spans="1:22" ht="11.85" customHeight="1" x14ac:dyDescent="0.2">
      <c r="A4261" s="3" t="s">
        <v>1687</v>
      </c>
      <c r="C4261" s="14">
        <v>0</v>
      </c>
      <c r="D4261" s="2"/>
      <c r="E4261" s="14">
        <v>0</v>
      </c>
      <c r="F4261" s="2"/>
      <c r="G4261" s="14">
        <v>0</v>
      </c>
      <c r="H4261" s="2"/>
      <c r="I4261" s="14">
        <v>0</v>
      </c>
      <c r="J4261" s="2"/>
      <c r="K4261" s="15">
        <v>0</v>
      </c>
      <c r="L4261" s="2"/>
      <c r="M4261" s="15">
        <v>0</v>
      </c>
      <c r="N4261" s="2"/>
      <c r="O4261" s="15">
        <v>0</v>
      </c>
      <c r="P4261" s="2"/>
      <c r="Q4261" s="15">
        <f>M4261+O4261</f>
        <v>0</v>
      </c>
    </row>
    <row r="4262" spans="1:22" ht="11.85" customHeight="1" x14ac:dyDescent="0.2">
      <c r="A4262" s="3" t="s">
        <v>252</v>
      </c>
      <c r="C4262" s="2">
        <f>SUM(C4254:C4261)</f>
        <v>440000</v>
      </c>
      <c r="D4262" s="2"/>
      <c r="E4262" s="2">
        <f>SUM(E4254:E4261)</f>
        <v>320000</v>
      </c>
      <c r="F4262" s="2"/>
      <c r="G4262" s="2">
        <f>SUM(G4254:G4261)</f>
        <v>379992</v>
      </c>
      <c r="H4262" s="2"/>
      <c r="I4262" s="2">
        <f>SUM(I4254:I4261)</f>
        <v>400000</v>
      </c>
      <c r="J4262" s="2"/>
      <c r="K4262" s="4">
        <f>SUM(K4254:K4261)</f>
        <v>400000</v>
      </c>
      <c r="L4262" s="2"/>
      <c r="M4262" s="4">
        <f>SUM(M4254:M4261)</f>
        <v>390000</v>
      </c>
      <c r="N4262" s="2"/>
      <c r="O4262" s="4">
        <f>SUM(O4254:O4261)</f>
        <v>0</v>
      </c>
      <c r="P4262" s="2"/>
      <c r="Q4262" s="4">
        <f>SUM(Q4254:Q4261)</f>
        <v>390000</v>
      </c>
      <c r="R4262" s="2"/>
      <c r="U4262" s="2"/>
    </row>
    <row r="4263" spans="1:22" ht="11.85" customHeight="1" x14ac:dyDescent="0.2">
      <c r="D4263" s="2"/>
      <c r="F4263" s="2"/>
      <c r="H4263" s="2"/>
      <c r="J4263" s="2"/>
      <c r="L4263" s="2"/>
      <c r="N4263" s="2"/>
      <c r="P4263" s="2"/>
    </row>
    <row r="4264" spans="1:22" ht="11.85" customHeight="1" thickBot="1" x14ac:dyDescent="0.25">
      <c r="A4264" s="3" t="s">
        <v>265</v>
      </c>
      <c r="C4264" s="25">
        <f>C4231+C4251+C4262</f>
        <v>673635.66999999993</v>
      </c>
      <c r="D4264" s="2"/>
      <c r="E4264" s="25">
        <f>E4231+E4251+E4262</f>
        <v>533162.5</v>
      </c>
      <c r="F4264" s="2"/>
      <c r="G4264" s="25">
        <f>G4231+G4251+G4262</f>
        <v>591964.92999999993</v>
      </c>
      <c r="H4264" s="2"/>
      <c r="I4264" s="25">
        <f>I4231+I4251+I4262</f>
        <v>629000</v>
      </c>
      <c r="J4264" s="2"/>
      <c r="K4264" s="26">
        <f>K4231+K4251+K4262</f>
        <v>633114</v>
      </c>
      <c r="L4264" s="2"/>
      <c r="M4264" s="26">
        <f>M4231+M4251+M4262</f>
        <v>637000</v>
      </c>
      <c r="N4264" s="2"/>
      <c r="O4264" s="26">
        <f>O4231+O4251+O4262</f>
        <v>0</v>
      </c>
      <c r="P4264" s="2"/>
      <c r="Q4264" s="26">
        <f>Q4231+Q4251+Q4262</f>
        <v>637000</v>
      </c>
      <c r="T4264" s="17"/>
      <c r="U4264" s="2"/>
      <c r="V4264" s="2"/>
    </row>
    <row r="4265" spans="1:22" ht="11.85" customHeight="1" thickTop="1" x14ac:dyDescent="0.2">
      <c r="D4265" s="2"/>
      <c r="F4265" s="2"/>
      <c r="H4265" s="2"/>
      <c r="J4265" s="2"/>
      <c r="L4265" s="2"/>
      <c r="N4265" s="2"/>
      <c r="P4265" s="2"/>
    </row>
    <row r="4266" spans="1:22" ht="11.85" customHeight="1" x14ac:dyDescent="0.2">
      <c r="A4266" s="3" t="s">
        <v>266</v>
      </c>
      <c r="C4266" s="2">
        <f>C4225+C4264</f>
        <v>884377.22</v>
      </c>
      <c r="D4266" s="2"/>
      <c r="E4266" s="2">
        <f>E4225+E4264</f>
        <v>761438.1399999999</v>
      </c>
      <c r="F4266" s="2"/>
      <c r="G4266" s="2">
        <f>G4225+G4264</f>
        <v>819047.84999999986</v>
      </c>
      <c r="H4266" s="2"/>
      <c r="I4266" s="2">
        <f>I4225+I4264</f>
        <v>871766.37999999989</v>
      </c>
      <c r="J4266" s="2"/>
      <c r="K4266" s="4">
        <f>K4225+K4264</f>
        <v>875880.37999999989</v>
      </c>
      <c r="L4266" s="2"/>
      <c r="M4266" s="4">
        <f>M4225+M4264</f>
        <v>860570.37999999989</v>
      </c>
      <c r="N4266" s="2"/>
      <c r="P4266" s="2"/>
      <c r="Q4266" s="4">
        <f>Q4225+Q4264</f>
        <v>860570.37999999989</v>
      </c>
    </row>
    <row r="4267" spans="1:22" ht="11.85" customHeight="1" x14ac:dyDescent="0.2">
      <c r="D4267" s="2"/>
      <c r="F4267" s="2"/>
      <c r="H4267" s="2"/>
      <c r="J4267" s="2"/>
      <c r="L4267" s="2"/>
      <c r="N4267" s="2"/>
      <c r="P4267" s="2"/>
    </row>
    <row r="4268" spans="1:22" ht="11.85" customHeight="1" x14ac:dyDescent="0.2">
      <c r="D4268" s="2"/>
      <c r="F4268" s="2"/>
      <c r="H4268" s="2"/>
      <c r="J4268" s="2"/>
      <c r="L4268" s="2"/>
      <c r="N4268" s="2"/>
      <c r="P4268" s="2"/>
    </row>
    <row r="4269" spans="1:22" ht="11.85" customHeight="1" x14ac:dyDescent="0.2">
      <c r="D4269" s="2"/>
      <c r="F4269" s="2"/>
      <c r="H4269" s="2"/>
      <c r="J4269" s="2"/>
      <c r="L4269" s="2"/>
      <c r="N4269" s="2"/>
      <c r="P4269" s="2"/>
    </row>
    <row r="4270" spans="1:22" ht="11.85" customHeight="1" x14ac:dyDescent="0.2">
      <c r="D4270" s="2"/>
      <c r="F4270" s="2"/>
      <c r="H4270" s="2"/>
      <c r="J4270" s="2"/>
      <c r="L4270" s="2"/>
      <c r="N4270" s="2"/>
      <c r="P4270" s="2"/>
    </row>
    <row r="4271" spans="1:22" ht="11.85" customHeight="1" x14ac:dyDescent="0.2">
      <c r="D4271" s="2"/>
      <c r="F4271" s="2"/>
      <c r="H4271" s="2"/>
      <c r="J4271" s="2"/>
      <c r="L4271" s="2"/>
      <c r="N4271" s="2"/>
      <c r="P4271" s="2"/>
    </row>
    <row r="4272" spans="1:22" ht="11.85" customHeight="1" x14ac:dyDescent="0.2">
      <c r="D4272" s="2"/>
      <c r="F4272" s="2"/>
      <c r="H4272" s="2"/>
      <c r="J4272" s="2"/>
      <c r="L4272" s="2"/>
      <c r="N4272" s="2"/>
      <c r="P4272" s="2"/>
    </row>
    <row r="4273" spans="1:17" ht="11.85" customHeight="1" x14ac:dyDescent="0.2">
      <c r="D4273" s="2"/>
      <c r="F4273" s="2"/>
      <c r="H4273" s="2"/>
      <c r="J4273" s="2"/>
      <c r="L4273" s="2"/>
      <c r="N4273" s="2"/>
      <c r="P4273" s="2"/>
    </row>
    <row r="4274" spans="1:17" ht="11.85" customHeight="1" x14ac:dyDescent="0.2">
      <c r="D4274" s="2"/>
      <c r="F4274" s="2"/>
      <c r="H4274" s="2"/>
      <c r="J4274" s="2"/>
      <c r="L4274" s="2"/>
      <c r="N4274" s="2"/>
      <c r="P4274" s="2"/>
    </row>
    <row r="4275" spans="1:17" ht="11.85" customHeight="1" x14ac:dyDescent="0.2">
      <c r="D4275" s="2"/>
      <c r="F4275" s="2"/>
      <c r="H4275" s="2"/>
      <c r="J4275" s="2"/>
      <c r="L4275" s="2"/>
      <c r="N4275" s="2"/>
      <c r="P4275" s="2"/>
    </row>
    <row r="4276" spans="1:17" ht="11.85" customHeight="1" x14ac:dyDescent="0.2">
      <c r="D4276" s="2"/>
      <c r="F4276" s="2"/>
      <c r="H4276" s="2"/>
      <c r="J4276" s="2"/>
      <c r="L4276" s="2"/>
      <c r="N4276" s="2"/>
      <c r="P4276" s="2"/>
    </row>
    <row r="4277" spans="1:17" ht="11.85" customHeight="1" x14ac:dyDescent="0.2">
      <c r="D4277" s="2"/>
      <c r="F4277" s="2"/>
      <c r="H4277" s="2"/>
      <c r="J4277" s="2"/>
      <c r="L4277" s="2"/>
      <c r="N4277" s="2"/>
      <c r="P4277" s="2"/>
    </row>
    <row r="4278" spans="1:17" ht="11.85" customHeight="1" x14ac:dyDescent="0.2">
      <c r="D4278" s="2"/>
      <c r="F4278" s="2"/>
      <c r="H4278" s="2"/>
      <c r="J4278" s="2"/>
      <c r="L4278" s="2"/>
      <c r="N4278" s="2"/>
      <c r="P4278" s="2"/>
    </row>
    <row r="4279" spans="1:17" ht="11.85" customHeight="1" x14ac:dyDescent="0.2">
      <c r="D4279" s="2"/>
      <c r="F4279" s="2"/>
      <c r="H4279" s="2"/>
      <c r="J4279" s="2"/>
      <c r="L4279" s="2"/>
      <c r="N4279" s="2"/>
      <c r="P4279" s="2"/>
    </row>
    <row r="4280" spans="1:17" ht="11.85" customHeight="1" x14ac:dyDescent="0.2">
      <c r="D4280" s="2"/>
      <c r="F4280" s="2"/>
      <c r="H4280" s="2"/>
      <c r="J4280" s="2"/>
      <c r="L4280" s="2"/>
      <c r="N4280" s="2"/>
      <c r="P4280" s="2"/>
    </row>
    <row r="4281" spans="1:17" ht="11.85" customHeight="1" x14ac:dyDescent="0.2">
      <c r="D4281" s="2"/>
      <c r="F4281" s="2"/>
      <c r="H4281" s="2"/>
      <c r="J4281" s="2"/>
      <c r="L4281" s="2"/>
      <c r="N4281" s="2"/>
      <c r="P4281" s="2"/>
    </row>
    <row r="4282" spans="1:17" ht="11.85" customHeight="1" x14ac:dyDescent="0.2">
      <c r="A4282" s="1"/>
      <c r="B4282" s="1"/>
      <c r="E4282" s="2" t="str">
        <f>$E$1</f>
        <v>CITY OF BRADY</v>
      </c>
    </row>
    <row r="4283" spans="1:17" ht="11.85" customHeight="1" x14ac:dyDescent="0.2">
      <c r="E4283" s="2" t="str">
        <f>$E$2</f>
        <v>BUDGET REPORT</v>
      </c>
    </row>
    <row r="4284" spans="1:17" ht="11.85" customHeight="1" x14ac:dyDescent="0.2">
      <c r="E4284" s="2" t="str">
        <f>$E$3</f>
        <v>FISCAL YEAR 2022 - 2023</v>
      </c>
    </row>
    <row r="4285" spans="1:17" ht="11.85" customHeight="1" x14ac:dyDescent="0.2">
      <c r="A4285" s="3" t="s">
        <v>1661</v>
      </c>
    </row>
    <row r="4286" spans="1:17" ht="11.85" customHeight="1" x14ac:dyDescent="0.2">
      <c r="A4286" s="3" t="s">
        <v>1688</v>
      </c>
    </row>
    <row r="4287" spans="1:17" ht="11.85" customHeight="1" x14ac:dyDescent="0.2">
      <c r="I4287" s="49" t="str">
        <f>$I$6</f>
        <v>(----- 2021-2022 ------)</v>
      </c>
      <c r="J4287" s="49"/>
      <c r="K4287" s="49"/>
      <c r="L4287" s="6"/>
      <c r="M4287" s="49" t="str">
        <f>$M$6</f>
        <v>2022-2023</v>
      </c>
      <c r="N4287" s="49"/>
      <c r="O4287" s="49"/>
      <c r="P4287" s="49"/>
      <c r="Q4287" s="49"/>
    </row>
    <row r="4288" spans="1:17" ht="11.85" customHeight="1" x14ac:dyDescent="0.2">
      <c r="C4288" s="7" t="str">
        <f>$C$7</f>
        <v>2018-2019</v>
      </c>
      <c r="D4288" s="6"/>
      <c r="E4288" s="7" t="str">
        <f>$E$7</f>
        <v>2019-2020</v>
      </c>
      <c r="F4288" s="6"/>
      <c r="G4288" s="7" t="str">
        <f>$G$7</f>
        <v>2020-2021</v>
      </c>
      <c r="H4288" s="6"/>
      <c r="I4288" s="7" t="s">
        <v>9</v>
      </c>
      <c r="J4288" s="6"/>
      <c r="K4288" s="8" t="str">
        <f>+$K$7</f>
        <v>PROJECTED</v>
      </c>
      <c r="L4288" s="6"/>
      <c r="M4288" s="8" t="str">
        <f>$M$7</f>
        <v>2022-2023</v>
      </c>
      <c r="N4288" s="6"/>
      <c r="O4288" s="8" t="str">
        <f>$O$7</f>
        <v>2022-2023</v>
      </c>
      <c r="P4288" s="6"/>
      <c r="Q4288" s="8" t="str">
        <f>$Q$7</f>
        <v xml:space="preserve">APPROVED </v>
      </c>
    </row>
    <row r="4289" spans="1:21" ht="11.85" customHeight="1" x14ac:dyDescent="0.2">
      <c r="A4289" s="9" t="s">
        <v>268</v>
      </c>
      <c r="C4289" s="10" t="s">
        <v>12</v>
      </c>
      <c r="D4289" s="6"/>
      <c r="E4289" s="10" t="s">
        <v>12</v>
      </c>
      <c r="F4289" s="6"/>
      <c r="G4289" s="10" t="s">
        <v>12</v>
      </c>
      <c r="H4289" s="6"/>
      <c r="I4289" s="10" t="s">
        <v>13</v>
      </c>
      <c r="J4289" s="6"/>
      <c r="K4289" s="11" t="s">
        <v>13</v>
      </c>
      <c r="L4289" s="6"/>
      <c r="M4289" s="11" t="str">
        <f>$M$8</f>
        <v>BASE</v>
      </c>
      <c r="N4289" s="6"/>
      <c r="O4289" s="11" t="str">
        <f>$O$8</f>
        <v>SUPPLEMENTAL</v>
      </c>
      <c r="P4289" s="6"/>
      <c r="Q4289" s="11" t="str">
        <f>$Q$8</f>
        <v>BUDGET</v>
      </c>
    </row>
    <row r="4290" spans="1:21" ht="11.85" customHeight="1" x14ac:dyDescent="0.2"/>
    <row r="4291" spans="1:21" ht="11.85" customHeight="1" x14ac:dyDescent="0.2">
      <c r="A4291" s="12" t="s">
        <v>269</v>
      </c>
    </row>
    <row r="4292" spans="1:21" ht="11.85" customHeight="1" x14ac:dyDescent="0.2">
      <c r="A4292" s="3" t="s">
        <v>1689</v>
      </c>
      <c r="C4292" s="2">
        <v>34923.21</v>
      </c>
      <c r="D4292" s="2"/>
      <c r="E4292" s="2">
        <v>35192.57</v>
      </c>
      <c r="F4292" s="2"/>
      <c r="G4292" s="2">
        <v>36973.440000000002</v>
      </c>
      <c r="H4292" s="2"/>
      <c r="I4292" s="2">
        <v>39292</v>
      </c>
      <c r="J4292" s="2"/>
      <c r="K4292" s="2">
        <v>39292</v>
      </c>
      <c r="L4292" s="2"/>
      <c r="M4292" s="4">
        <v>40470</v>
      </c>
      <c r="N4292" s="2"/>
      <c r="O4292" s="4">
        <v>0</v>
      </c>
      <c r="P4292" s="2"/>
      <c r="Q4292" s="4">
        <f t="shared" ref="Q4292:Q4300" si="118">M4292+O4292</f>
        <v>40470</v>
      </c>
      <c r="T4292" s="13"/>
    </row>
    <row r="4293" spans="1:21" ht="11.85" customHeight="1" x14ac:dyDescent="0.2">
      <c r="A4293" s="3" t="s">
        <v>1690</v>
      </c>
      <c r="C4293" s="2">
        <v>0</v>
      </c>
      <c r="D4293" s="2"/>
      <c r="E4293" s="2">
        <v>26.72</v>
      </c>
      <c r="F4293" s="2"/>
      <c r="G4293" s="2">
        <v>0</v>
      </c>
      <c r="H4293" s="2"/>
      <c r="I4293" s="2">
        <v>100</v>
      </c>
      <c r="J4293" s="2"/>
      <c r="K4293" s="2">
        <v>100</v>
      </c>
      <c r="L4293" s="2"/>
      <c r="M4293" s="4">
        <v>100</v>
      </c>
      <c r="N4293" s="2"/>
      <c r="O4293" s="4">
        <v>0</v>
      </c>
      <c r="P4293" s="2"/>
      <c r="Q4293" s="4">
        <f t="shared" si="118"/>
        <v>100</v>
      </c>
      <c r="T4293" s="13"/>
    </row>
    <row r="4294" spans="1:21" ht="11.85" customHeight="1" x14ac:dyDescent="0.2">
      <c r="A4294" s="3" t="s">
        <v>1691</v>
      </c>
      <c r="C4294" s="2">
        <v>0</v>
      </c>
      <c r="D4294" s="2"/>
      <c r="E4294" s="2">
        <v>0</v>
      </c>
      <c r="F4294" s="2"/>
      <c r="G4294" s="2">
        <v>450</v>
      </c>
      <c r="H4294" s="2"/>
      <c r="I4294" s="2">
        <v>1200</v>
      </c>
      <c r="J4294" s="2"/>
      <c r="K4294" s="2">
        <v>1200</v>
      </c>
      <c r="L4294" s="2"/>
      <c r="M4294" s="4">
        <v>1200</v>
      </c>
      <c r="N4294" s="2"/>
      <c r="O4294" s="4">
        <v>0</v>
      </c>
      <c r="P4294" s="2"/>
      <c r="Q4294" s="4">
        <f t="shared" si="118"/>
        <v>1200</v>
      </c>
      <c r="T4294" s="13"/>
    </row>
    <row r="4295" spans="1:21" ht="11.85" customHeight="1" x14ac:dyDescent="0.2">
      <c r="A4295" s="3" t="s">
        <v>1692</v>
      </c>
      <c r="C4295" s="2">
        <v>10771.44</v>
      </c>
      <c r="D4295" s="2"/>
      <c r="E4295" s="2">
        <v>10849.9</v>
      </c>
      <c r="F4295" s="2"/>
      <c r="G4295" s="2">
        <v>11157.87</v>
      </c>
      <c r="H4295" s="2"/>
      <c r="I4295" s="2">
        <v>11832</v>
      </c>
      <c r="J4295" s="2"/>
      <c r="K4295" s="2">
        <v>11832</v>
      </c>
      <c r="L4295" s="2"/>
      <c r="M4295" s="4">
        <v>12960</v>
      </c>
      <c r="N4295" s="2"/>
      <c r="O4295" s="4">
        <v>0</v>
      </c>
      <c r="P4295" s="2"/>
      <c r="Q4295" s="4">
        <f t="shared" si="118"/>
        <v>12960</v>
      </c>
      <c r="T4295" s="13"/>
    </row>
    <row r="4296" spans="1:21" ht="11.85" hidden="1" customHeight="1" x14ac:dyDescent="0.2">
      <c r="A4296" s="3" t="s">
        <v>1693</v>
      </c>
      <c r="C4296" s="2">
        <v>0</v>
      </c>
      <c r="D4296" s="2"/>
      <c r="E4296" s="2">
        <v>0</v>
      </c>
      <c r="F4296" s="2"/>
      <c r="G4296" s="2">
        <v>0</v>
      </c>
      <c r="H4296" s="2"/>
      <c r="I4296" s="2">
        <v>0</v>
      </c>
      <c r="J4296" s="2"/>
      <c r="K4296" s="2">
        <v>0</v>
      </c>
      <c r="L4296" s="2"/>
      <c r="M4296" s="4">
        <v>0</v>
      </c>
      <c r="N4296" s="2"/>
      <c r="O4296" s="4">
        <v>0</v>
      </c>
      <c r="P4296" s="2"/>
      <c r="Q4296" s="4">
        <f t="shared" si="118"/>
        <v>0</v>
      </c>
      <c r="T4296" s="13"/>
    </row>
    <row r="4297" spans="1:21" ht="11.85" customHeight="1" x14ac:dyDescent="0.2">
      <c r="A4297" s="3" t="s">
        <v>1694</v>
      </c>
      <c r="C4297" s="2">
        <v>3729.2</v>
      </c>
      <c r="D4297" s="2"/>
      <c r="E4297" s="2">
        <v>3635.43</v>
      </c>
      <c r="F4297" s="2"/>
      <c r="G4297" s="2">
        <v>3761.25</v>
      </c>
      <c r="H4297" s="2"/>
      <c r="I4297" s="2">
        <v>3790</v>
      </c>
      <c r="J4297" s="2"/>
      <c r="K4297" s="2">
        <v>3790</v>
      </c>
      <c r="L4297" s="2"/>
      <c r="M4297" s="4">
        <v>3939</v>
      </c>
      <c r="N4297" s="2"/>
      <c r="O4297" s="4">
        <v>0</v>
      </c>
      <c r="P4297" s="2"/>
      <c r="Q4297" s="4">
        <f t="shared" si="118"/>
        <v>3939</v>
      </c>
      <c r="T4297" s="13"/>
    </row>
    <row r="4298" spans="1:21" ht="11.85" customHeight="1" x14ac:dyDescent="0.2">
      <c r="A4298" s="3" t="s">
        <v>1695</v>
      </c>
      <c r="C4298" s="2">
        <v>448.41</v>
      </c>
      <c r="D4298" s="2"/>
      <c r="E4298" s="2">
        <v>579.44000000000005</v>
      </c>
      <c r="F4298" s="2"/>
      <c r="G4298" s="2">
        <v>628.44000000000005</v>
      </c>
      <c r="H4298" s="2"/>
      <c r="I4298" s="2">
        <v>658</v>
      </c>
      <c r="J4298" s="2"/>
      <c r="K4298" s="2">
        <v>658</v>
      </c>
      <c r="L4298" s="2"/>
      <c r="M4298" s="4">
        <v>873</v>
      </c>
      <c r="N4298" s="2"/>
      <c r="O4298" s="4">
        <v>0</v>
      </c>
      <c r="P4298" s="2"/>
      <c r="Q4298" s="4">
        <f t="shared" si="118"/>
        <v>873</v>
      </c>
      <c r="T4298" s="13"/>
    </row>
    <row r="4299" spans="1:21" ht="11.85" customHeight="1" x14ac:dyDescent="0.2">
      <c r="A4299" s="3" t="s">
        <v>1696</v>
      </c>
      <c r="C4299" s="2">
        <v>9</v>
      </c>
      <c r="D4299" s="2"/>
      <c r="E4299" s="2">
        <v>144</v>
      </c>
      <c r="F4299" s="2"/>
      <c r="G4299" s="2">
        <v>252</v>
      </c>
      <c r="H4299" s="2"/>
      <c r="I4299" s="2">
        <v>144</v>
      </c>
      <c r="J4299" s="2"/>
      <c r="K4299" s="2">
        <v>144</v>
      </c>
      <c r="L4299" s="2"/>
      <c r="M4299" s="4">
        <v>117</v>
      </c>
      <c r="N4299" s="2"/>
      <c r="O4299" s="4">
        <v>0</v>
      </c>
      <c r="P4299" s="2"/>
      <c r="Q4299" s="4">
        <f t="shared" si="118"/>
        <v>117</v>
      </c>
      <c r="T4299" s="13"/>
    </row>
    <row r="4300" spans="1:21" ht="11.85" customHeight="1" x14ac:dyDescent="0.2">
      <c r="A4300" s="3" t="s">
        <v>1697</v>
      </c>
      <c r="C4300" s="14">
        <v>2699.24</v>
      </c>
      <c r="D4300" s="2"/>
      <c r="E4300" s="14">
        <v>2726.49</v>
      </c>
      <c r="F4300" s="2"/>
      <c r="G4300" s="14">
        <v>2782.83</v>
      </c>
      <c r="H4300" s="2"/>
      <c r="I4300" s="14">
        <v>3073</v>
      </c>
      <c r="J4300" s="2"/>
      <c r="K4300" s="14">
        <v>3073</v>
      </c>
      <c r="L4300" s="2"/>
      <c r="M4300" s="15">
        <v>3164</v>
      </c>
      <c r="N4300" s="2"/>
      <c r="O4300" s="15">
        <v>0</v>
      </c>
      <c r="P4300" s="2"/>
      <c r="Q4300" s="15">
        <f t="shared" si="118"/>
        <v>3164</v>
      </c>
      <c r="T4300" s="13"/>
    </row>
    <row r="4301" spans="1:21" ht="11.85" customHeight="1" x14ac:dyDescent="0.2">
      <c r="A4301" s="3" t="s">
        <v>280</v>
      </c>
      <c r="C4301" s="2">
        <f>SUM(C4292:C4300)</f>
        <v>52580.5</v>
      </c>
      <c r="D4301" s="2"/>
      <c r="E4301" s="2">
        <f>SUM(E4292:E4300)</f>
        <v>53154.55</v>
      </c>
      <c r="F4301" s="2"/>
      <c r="G4301" s="2">
        <f>SUM(G4292:G4300)</f>
        <v>56005.830000000009</v>
      </c>
      <c r="H4301" s="2"/>
      <c r="I4301" s="2">
        <f>SUM(I4292:I4300)</f>
        <v>60089</v>
      </c>
      <c r="J4301" s="2"/>
      <c r="K4301" s="4">
        <f>SUM(K4292:K4300)</f>
        <v>60089</v>
      </c>
      <c r="L4301" s="2"/>
      <c r="M4301" s="4">
        <f>SUM(M4292:M4300)</f>
        <v>62823</v>
      </c>
      <c r="N4301" s="2"/>
      <c r="O4301" s="4">
        <f>SUM(O4292:O4300)</f>
        <v>0</v>
      </c>
      <c r="P4301" s="2"/>
      <c r="Q4301" s="4">
        <f>SUM(Q4292:Q4300)</f>
        <v>62823</v>
      </c>
      <c r="R4301" s="2"/>
      <c r="T4301" s="17"/>
      <c r="U4301" s="2"/>
    </row>
    <row r="4302" spans="1:21" ht="11.85" customHeight="1" x14ac:dyDescent="0.2">
      <c r="D4302" s="2"/>
      <c r="F4302" s="2"/>
      <c r="H4302" s="2"/>
      <c r="J4302" s="2"/>
      <c r="L4302" s="2"/>
      <c r="N4302" s="2"/>
      <c r="P4302" s="2"/>
    </row>
    <row r="4303" spans="1:21" ht="11.85" customHeight="1" x14ac:dyDescent="0.2">
      <c r="A4303" s="12" t="s">
        <v>281</v>
      </c>
      <c r="D4303" s="2"/>
      <c r="F4303" s="2"/>
      <c r="H4303" s="2"/>
      <c r="J4303" s="2"/>
      <c r="L4303" s="2"/>
      <c r="N4303" s="2"/>
      <c r="P4303" s="2"/>
    </row>
    <row r="4304" spans="1:21" ht="11.85" customHeight="1" x14ac:dyDescent="0.2">
      <c r="A4304" s="3" t="s">
        <v>1698</v>
      </c>
      <c r="C4304" s="2">
        <v>0</v>
      </c>
      <c r="D4304" s="2"/>
      <c r="E4304" s="2">
        <v>0</v>
      </c>
      <c r="F4304" s="2"/>
      <c r="G4304" s="2">
        <v>0</v>
      </c>
      <c r="H4304" s="2"/>
      <c r="I4304" s="2">
        <v>0</v>
      </c>
      <c r="J4304" s="2"/>
      <c r="K4304" s="4">
        <v>0</v>
      </c>
      <c r="L4304" s="2"/>
      <c r="M4304" s="4">
        <v>0</v>
      </c>
      <c r="N4304" s="2"/>
      <c r="O4304" s="4">
        <v>0</v>
      </c>
      <c r="P4304" s="2"/>
      <c r="Q4304" s="4">
        <f t="shared" ref="Q4304:Q4311" si="119">M4304+O4304</f>
        <v>0</v>
      </c>
      <c r="T4304" s="13"/>
    </row>
    <row r="4305" spans="1:20" ht="11.85" customHeight="1" x14ac:dyDescent="0.2">
      <c r="A4305" s="3" t="s">
        <v>1699</v>
      </c>
      <c r="C4305" s="2">
        <v>0</v>
      </c>
      <c r="D4305" s="2"/>
      <c r="E4305" s="2">
        <v>0</v>
      </c>
      <c r="F4305" s="2"/>
      <c r="G4305" s="2">
        <v>0</v>
      </c>
      <c r="H4305" s="2"/>
      <c r="I4305" s="2">
        <v>0</v>
      </c>
      <c r="J4305" s="2"/>
      <c r="K4305" s="4">
        <v>0</v>
      </c>
      <c r="L4305" s="2"/>
      <c r="M4305" s="4">
        <v>0</v>
      </c>
      <c r="N4305" s="2"/>
      <c r="O4305" s="4">
        <v>0</v>
      </c>
      <c r="P4305" s="2"/>
      <c r="Q4305" s="4">
        <f t="shared" si="119"/>
        <v>0</v>
      </c>
      <c r="T4305" s="13"/>
    </row>
    <row r="4306" spans="1:20" ht="11.85" customHeight="1" x14ac:dyDescent="0.2">
      <c r="A4306" s="3" t="s">
        <v>1700</v>
      </c>
      <c r="C4306" s="2">
        <v>0</v>
      </c>
      <c r="D4306" s="2"/>
      <c r="E4306" s="2">
        <v>0</v>
      </c>
      <c r="F4306" s="2"/>
      <c r="G4306" s="2">
        <v>0</v>
      </c>
      <c r="H4306" s="2"/>
      <c r="I4306" s="2">
        <v>0</v>
      </c>
      <c r="J4306" s="2"/>
      <c r="K4306" s="4">
        <v>0</v>
      </c>
      <c r="L4306" s="2"/>
      <c r="M4306" s="4">
        <v>0</v>
      </c>
      <c r="N4306" s="2"/>
      <c r="O4306" s="4">
        <v>0</v>
      </c>
      <c r="P4306" s="2"/>
      <c r="Q4306" s="4">
        <f t="shared" si="119"/>
        <v>0</v>
      </c>
      <c r="T4306" s="13"/>
    </row>
    <row r="4307" spans="1:20" ht="11.85" customHeight="1" x14ac:dyDescent="0.2">
      <c r="A4307" s="3" t="s">
        <v>1701</v>
      </c>
      <c r="C4307" s="2">
        <v>0</v>
      </c>
      <c r="D4307" s="2"/>
      <c r="E4307" s="2">
        <v>0</v>
      </c>
      <c r="F4307" s="2"/>
      <c r="G4307" s="2">
        <v>0</v>
      </c>
      <c r="H4307" s="2"/>
      <c r="I4307" s="2">
        <v>0</v>
      </c>
      <c r="J4307" s="2"/>
      <c r="K4307" s="4">
        <v>0</v>
      </c>
      <c r="L4307" s="2"/>
      <c r="M4307" s="4">
        <v>0</v>
      </c>
      <c r="N4307" s="2"/>
      <c r="O4307" s="4">
        <v>0</v>
      </c>
      <c r="P4307" s="2"/>
      <c r="Q4307" s="4">
        <f t="shared" si="119"/>
        <v>0</v>
      </c>
      <c r="T4307" s="13"/>
    </row>
    <row r="4308" spans="1:20" ht="11.85" customHeight="1" x14ac:dyDescent="0.2">
      <c r="A4308" s="3" t="s">
        <v>1702</v>
      </c>
      <c r="C4308" s="2">
        <v>0</v>
      </c>
      <c r="D4308" s="2"/>
      <c r="E4308" s="2">
        <v>0</v>
      </c>
      <c r="F4308" s="2"/>
      <c r="G4308" s="2">
        <v>0</v>
      </c>
      <c r="H4308" s="2"/>
      <c r="I4308" s="2">
        <v>0</v>
      </c>
      <c r="J4308" s="2"/>
      <c r="K4308" s="4">
        <v>0</v>
      </c>
      <c r="L4308" s="2"/>
      <c r="M4308" s="4">
        <v>0</v>
      </c>
      <c r="N4308" s="2"/>
      <c r="O4308" s="4">
        <v>0</v>
      </c>
      <c r="P4308" s="2"/>
      <c r="Q4308" s="4">
        <f t="shared" si="119"/>
        <v>0</v>
      </c>
      <c r="T4308" s="13"/>
    </row>
    <row r="4309" spans="1:20" ht="11.85" customHeight="1" x14ac:dyDescent="0.2">
      <c r="A4309" s="3" t="s">
        <v>1703</v>
      </c>
      <c r="C4309" s="2">
        <v>0</v>
      </c>
      <c r="D4309" s="2"/>
      <c r="E4309" s="2">
        <v>0</v>
      </c>
      <c r="F4309" s="2"/>
      <c r="G4309" s="2">
        <v>0</v>
      </c>
      <c r="H4309" s="2"/>
      <c r="I4309" s="2">
        <v>0</v>
      </c>
      <c r="J4309" s="2"/>
      <c r="K4309" s="4">
        <v>0</v>
      </c>
      <c r="L4309" s="2"/>
      <c r="M4309" s="4">
        <v>0</v>
      </c>
      <c r="N4309" s="2"/>
      <c r="O4309" s="4">
        <v>0</v>
      </c>
      <c r="P4309" s="2"/>
      <c r="Q4309" s="4">
        <f t="shared" si="119"/>
        <v>0</v>
      </c>
      <c r="T4309" s="13"/>
    </row>
    <row r="4310" spans="1:20" ht="11.85" customHeight="1" x14ac:dyDescent="0.2">
      <c r="A4310" s="3" t="s">
        <v>1704</v>
      </c>
      <c r="C4310" s="2">
        <v>0</v>
      </c>
      <c r="D4310" s="2"/>
      <c r="E4310" s="2">
        <v>72</v>
      </c>
      <c r="F4310" s="2"/>
      <c r="G4310" s="2">
        <v>234.6</v>
      </c>
      <c r="H4310" s="2"/>
      <c r="I4310" s="2">
        <v>400</v>
      </c>
      <c r="J4310" s="2"/>
      <c r="K4310" s="4">
        <v>400</v>
      </c>
      <c r="L4310" s="2"/>
      <c r="M4310" s="4">
        <v>400</v>
      </c>
      <c r="N4310" s="2"/>
      <c r="O4310" s="4">
        <v>0</v>
      </c>
      <c r="P4310" s="2"/>
      <c r="Q4310" s="4">
        <f t="shared" si="119"/>
        <v>400</v>
      </c>
      <c r="T4310" s="13"/>
    </row>
    <row r="4311" spans="1:20" ht="11.85" customHeight="1" x14ac:dyDescent="0.2">
      <c r="A4311" s="3" t="s">
        <v>1705</v>
      </c>
      <c r="C4311" s="14">
        <v>4297.2299999999996</v>
      </c>
      <c r="D4311" s="2"/>
      <c r="E4311" s="14">
        <v>0</v>
      </c>
      <c r="F4311" s="2"/>
      <c r="G4311" s="14">
        <v>0</v>
      </c>
      <c r="H4311" s="2"/>
      <c r="I4311" s="14">
        <v>5700</v>
      </c>
      <c r="J4311" s="2"/>
      <c r="K4311" s="15">
        <v>7142</v>
      </c>
      <c r="L4311" s="2"/>
      <c r="M4311" s="15">
        <v>1000</v>
      </c>
      <c r="N4311" s="2"/>
      <c r="O4311" s="15">
        <v>0</v>
      </c>
      <c r="P4311" s="2"/>
      <c r="Q4311" s="15">
        <f t="shared" si="119"/>
        <v>1000</v>
      </c>
      <c r="T4311" s="13"/>
    </row>
    <row r="4312" spans="1:20" ht="11.85" customHeight="1" x14ac:dyDescent="0.2">
      <c r="A4312" s="3" t="s">
        <v>299</v>
      </c>
      <c r="C4312" s="2">
        <f>SUM(C4304:C4311)</f>
        <v>4297.2299999999996</v>
      </c>
      <c r="D4312" s="2"/>
      <c r="E4312" s="2">
        <f>SUM(E4304:E4311)</f>
        <v>72</v>
      </c>
      <c r="F4312" s="2"/>
      <c r="G4312" s="2">
        <f>SUM(G4304:G4311)</f>
        <v>234.6</v>
      </c>
      <c r="H4312" s="2"/>
      <c r="I4312" s="2">
        <f>SUM(I4304:I4311)</f>
        <v>6100</v>
      </c>
      <c r="J4312" s="2"/>
      <c r="K4312" s="4">
        <f>SUM(K4304:K4311)</f>
        <v>7542</v>
      </c>
      <c r="L4312" s="2"/>
      <c r="M4312" s="4">
        <f>SUM(M4304:M4311)</f>
        <v>1400</v>
      </c>
      <c r="N4312" s="2"/>
      <c r="O4312" s="4">
        <f>SUM(O4304:O4311)</f>
        <v>0</v>
      </c>
      <c r="P4312" s="2"/>
      <c r="Q4312" s="4">
        <f>SUM(Q4304:Q4311)</f>
        <v>1400</v>
      </c>
    </row>
    <row r="4313" spans="1:20" ht="11.85" customHeight="1" x14ac:dyDescent="0.2">
      <c r="D4313" s="2"/>
      <c r="F4313" s="2"/>
      <c r="H4313" s="2"/>
      <c r="J4313" s="2"/>
      <c r="L4313" s="2"/>
      <c r="N4313" s="2"/>
      <c r="P4313" s="2"/>
    </row>
    <row r="4314" spans="1:20" ht="11.85" customHeight="1" x14ac:dyDescent="0.2">
      <c r="A4314" s="12" t="s">
        <v>300</v>
      </c>
      <c r="D4314" s="2"/>
      <c r="F4314" s="2"/>
      <c r="H4314" s="2"/>
      <c r="J4314" s="2"/>
      <c r="L4314" s="2"/>
      <c r="N4314" s="2"/>
      <c r="P4314" s="2"/>
    </row>
    <row r="4315" spans="1:20" ht="11.85" customHeight="1" x14ac:dyDescent="0.2">
      <c r="A4315" s="3" t="s">
        <v>1706</v>
      </c>
      <c r="C4315" s="2">
        <v>0</v>
      </c>
      <c r="D4315" s="2"/>
      <c r="E4315" s="2">
        <v>0</v>
      </c>
      <c r="F4315" s="2"/>
      <c r="G4315" s="2">
        <v>0</v>
      </c>
      <c r="H4315" s="2"/>
      <c r="I4315" s="2">
        <v>100</v>
      </c>
      <c r="J4315" s="2"/>
      <c r="K4315" s="2">
        <v>100</v>
      </c>
      <c r="L4315" s="2"/>
      <c r="M4315" s="4">
        <v>100</v>
      </c>
      <c r="N4315" s="2"/>
      <c r="O4315" s="4">
        <v>0</v>
      </c>
      <c r="P4315" s="2"/>
      <c r="Q4315" s="4">
        <f t="shared" ref="Q4315:Q4329" si="120">M4315+O4315</f>
        <v>100</v>
      </c>
      <c r="T4315" s="13"/>
    </row>
    <row r="4316" spans="1:20" ht="11.85" customHeight="1" x14ac:dyDescent="0.2">
      <c r="A4316" s="3" t="s">
        <v>1707</v>
      </c>
      <c r="C4316" s="2">
        <v>948.65</v>
      </c>
      <c r="D4316" s="2"/>
      <c r="E4316" s="2">
        <v>0</v>
      </c>
      <c r="F4316" s="2"/>
      <c r="G4316" s="2">
        <v>442.9</v>
      </c>
      <c r="H4316" s="2"/>
      <c r="I4316" s="2">
        <v>2100</v>
      </c>
      <c r="J4316" s="2"/>
      <c r="K4316" s="2">
        <v>1500</v>
      </c>
      <c r="L4316" s="2"/>
      <c r="M4316" s="4">
        <v>1000</v>
      </c>
      <c r="N4316" s="2"/>
      <c r="O4316" s="4">
        <v>0</v>
      </c>
      <c r="P4316" s="2"/>
      <c r="Q4316" s="4">
        <f t="shared" si="120"/>
        <v>1000</v>
      </c>
      <c r="T4316" s="13"/>
    </row>
    <row r="4317" spans="1:20" ht="11.85" customHeight="1" x14ac:dyDescent="0.2">
      <c r="A4317" s="3" t="s">
        <v>1708</v>
      </c>
      <c r="C4317" s="2">
        <v>1462.64</v>
      </c>
      <c r="D4317" s="2"/>
      <c r="E4317" s="2">
        <v>750.87</v>
      </c>
      <c r="F4317" s="2"/>
      <c r="G4317" s="2">
        <v>978.87</v>
      </c>
      <c r="H4317" s="2"/>
      <c r="I4317" s="2">
        <v>1500</v>
      </c>
      <c r="J4317" s="2"/>
      <c r="K4317" s="2">
        <v>1500</v>
      </c>
      <c r="L4317" s="2"/>
      <c r="M4317" s="4">
        <v>1500</v>
      </c>
      <c r="N4317" s="2"/>
      <c r="O4317" s="4">
        <v>0</v>
      </c>
      <c r="P4317" s="2"/>
      <c r="Q4317" s="4">
        <f t="shared" si="120"/>
        <v>1500</v>
      </c>
      <c r="T4317" s="13"/>
    </row>
    <row r="4318" spans="1:20" ht="11.85" customHeight="1" x14ac:dyDescent="0.2">
      <c r="A4318" s="3" t="s">
        <v>1709</v>
      </c>
      <c r="C4318" s="2">
        <v>1787.27</v>
      </c>
      <c r="D4318" s="2"/>
      <c r="E4318" s="2">
        <v>1327.34</v>
      </c>
      <c r="F4318" s="2"/>
      <c r="G4318" s="2">
        <v>1966.75</v>
      </c>
      <c r="H4318" s="2"/>
      <c r="I4318" s="2">
        <v>2000</v>
      </c>
      <c r="J4318" s="2"/>
      <c r="K4318" s="2">
        <v>2600</v>
      </c>
      <c r="L4318" s="2"/>
      <c r="M4318" s="4">
        <v>2600</v>
      </c>
      <c r="N4318" s="2"/>
      <c r="O4318" s="4">
        <v>0</v>
      </c>
      <c r="P4318" s="2"/>
      <c r="Q4318" s="4">
        <f t="shared" si="120"/>
        <v>2600</v>
      </c>
      <c r="T4318" s="13"/>
    </row>
    <row r="4319" spans="1:20" ht="11.85" customHeight="1" x14ac:dyDescent="0.2">
      <c r="A4319" s="3" t="s">
        <v>1710</v>
      </c>
      <c r="C4319" s="2">
        <v>156.51</v>
      </c>
      <c r="D4319" s="2"/>
      <c r="E4319" s="2">
        <v>958.03</v>
      </c>
      <c r="F4319" s="2"/>
      <c r="G4319" s="2">
        <v>887</v>
      </c>
      <c r="H4319" s="2"/>
      <c r="I4319" s="2">
        <v>1500</v>
      </c>
      <c r="J4319" s="2"/>
      <c r="K4319" s="2">
        <v>5614</v>
      </c>
      <c r="L4319" s="2"/>
      <c r="M4319" s="4">
        <v>1500</v>
      </c>
      <c r="N4319" s="2"/>
      <c r="O4319" s="4">
        <v>0</v>
      </c>
      <c r="P4319" s="2"/>
      <c r="Q4319" s="4">
        <f t="shared" si="120"/>
        <v>1500</v>
      </c>
      <c r="T4319" s="13"/>
    </row>
    <row r="4320" spans="1:20" ht="11.85" customHeight="1" x14ac:dyDescent="0.2">
      <c r="A4320" s="3" t="s">
        <v>1711</v>
      </c>
      <c r="C4320" s="2">
        <v>0</v>
      </c>
      <c r="D4320" s="2"/>
      <c r="E4320" s="2">
        <v>0</v>
      </c>
      <c r="F4320" s="2"/>
      <c r="G4320" s="2">
        <v>0</v>
      </c>
      <c r="H4320" s="2"/>
      <c r="I4320" s="2">
        <v>0</v>
      </c>
      <c r="J4320" s="2"/>
      <c r="K4320" s="2">
        <v>0</v>
      </c>
      <c r="L4320" s="2"/>
      <c r="M4320" s="4">
        <v>0</v>
      </c>
      <c r="N4320" s="2"/>
      <c r="O4320" s="4">
        <v>0</v>
      </c>
      <c r="P4320" s="2"/>
      <c r="Q4320" s="4">
        <f t="shared" si="120"/>
        <v>0</v>
      </c>
      <c r="T4320" s="13"/>
    </row>
    <row r="4321" spans="1:20" ht="11.85" customHeight="1" x14ac:dyDescent="0.2">
      <c r="A4321" s="3" t="s">
        <v>1712</v>
      </c>
      <c r="C4321" s="2">
        <v>0</v>
      </c>
      <c r="D4321" s="2"/>
      <c r="E4321" s="2">
        <v>0</v>
      </c>
      <c r="F4321" s="2"/>
      <c r="G4321" s="2">
        <v>0</v>
      </c>
      <c r="H4321" s="2"/>
      <c r="I4321" s="2">
        <v>0</v>
      </c>
      <c r="J4321" s="2"/>
      <c r="K4321" s="2">
        <v>0</v>
      </c>
      <c r="L4321" s="2"/>
      <c r="M4321" s="4">
        <v>0</v>
      </c>
      <c r="N4321" s="2"/>
      <c r="O4321" s="4">
        <v>0</v>
      </c>
      <c r="P4321" s="2"/>
      <c r="Q4321" s="4">
        <f t="shared" si="120"/>
        <v>0</v>
      </c>
      <c r="T4321" s="13"/>
    </row>
    <row r="4322" spans="1:20" ht="11.85" customHeight="1" x14ac:dyDescent="0.2">
      <c r="A4322" s="3" t="s">
        <v>1713</v>
      </c>
      <c r="C4322" s="2">
        <v>0</v>
      </c>
      <c r="D4322" s="2"/>
      <c r="E4322" s="2">
        <v>0</v>
      </c>
      <c r="F4322" s="2"/>
      <c r="G4322" s="2">
        <v>25.96</v>
      </c>
      <c r="H4322" s="2"/>
      <c r="I4322" s="2">
        <v>500</v>
      </c>
      <c r="J4322" s="2"/>
      <c r="K4322" s="2">
        <v>500</v>
      </c>
      <c r="L4322" s="2"/>
      <c r="M4322" s="4">
        <v>500</v>
      </c>
      <c r="N4322" s="2"/>
      <c r="O4322" s="4">
        <v>0</v>
      </c>
      <c r="P4322" s="2"/>
      <c r="Q4322" s="4">
        <f t="shared" si="120"/>
        <v>500</v>
      </c>
      <c r="T4322" s="13"/>
    </row>
    <row r="4323" spans="1:20" ht="11.85" customHeight="1" x14ac:dyDescent="0.2">
      <c r="A4323" s="3" t="s">
        <v>1714</v>
      </c>
      <c r="C4323" s="2">
        <v>197.21</v>
      </c>
      <c r="D4323" s="2"/>
      <c r="E4323" s="2">
        <v>114.53</v>
      </c>
      <c r="F4323" s="2"/>
      <c r="G4323" s="2">
        <v>225</v>
      </c>
      <c r="H4323" s="2"/>
      <c r="I4323" s="2">
        <v>200</v>
      </c>
      <c r="J4323" s="2"/>
      <c r="K4323" s="2">
        <v>200</v>
      </c>
      <c r="L4323" s="2"/>
      <c r="M4323" s="4">
        <v>200</v>
      </c>
      <c r="N4323" s="2"/>
      <c r="O4323" s="4">
        <v>0</v>
      </c>
      <c r="P4323" s="2"/>
      <c r="Q4323" s="4">
        <f t="shared" si="120"/>
        <v>200</v>
      </c>
      <c r="T4323" s="13"/>
    </row>
    <row r="4324" spans="1:20" ht="11.85" customHeight="1" x14ac:dyDescent="0.2">
      <c r="A4324" s="3" t="s">
        <v>1715</v>
      </c>
      <c r="C4324" s="2">
        <v>360</v>
      </c>
      <c r="D4324" s="2"/>
      <c r="E4324" s="2">
        <v>520</v>
      </c>
      <c r="F4324" s="2"/>
      <c r="G4324" s="2">
        <v>420</v>
      </c>
      <c r="H4324" s="2"/>
      <c r="I4324" s="2">
        <v>550</v>
      </c>
      <c r="J4324" s="2"/>
      <c r="K4324" s="2">
        <v>550</v>
      </c>
      <c r="L4324" s="2"/>
      <c r="M4324" s="4">
        <v>550</v>
      </c>
      <c r="N4324" s="2"/>
      <c r="O4324" s="4">
        <v>0</v>
      </c>
      <c r="P4324" s="2"/>
      <c r="Q4324" s="4">
        <f t="shared" si="120"/>
        <v>550</v>
      </c>
      <c r="T4324" s="13"/>
    </row>
    <row r="4325" spans="1:20" ht="11.85" customHeight="1" x14ac:dyDescent="0.2">
      <c r="A4325" s="3" t="s">
        <v>1716</v>
      </c>
      <c r="C4325" s="2">
        <v>98.89</v>
      </c>
      <c r="D4325" s="2"/>
      <c r="E4325" s="2">
        <v>82.72</v>
      </c>
      <c r="F4325" s="2"/>
      <c r="G4325" s="2">
        <v>330.88</v>
      </c>
      <c r="H4325" s="2"/>
      <c r="I4325" s="2">
        <v>110</v>
      </c>
      <c r="J4325" s="2"/>
      <c r="K4325" s="2">
        <v>110</v>
      </c>
      <c r="L4325" s="2"/>
      <c r="M4325" s="4">
        <v>110</v>
      </c>
      <c r="N4325" s="2"/>
      <c r="O4325" s="4">
        <v>0</v>
      </c>
      <c r="P4325" s="2"/>
      <c r="Q4325" s="4">
        <f t="shared" si="120"/>
        <v>110</v>
      </c>
      <c r="T4325" s="13"/>
    </row>
    <row r="4326" spans="1:20" ht="11.85" hidden="1" customHeight="1" x14ac:dyDescent="0.2">
      <c r="A4326" s="3" t="s">
        <v>1717</v>
      </c>
      <c r="C4326" s="2">
        <v>0</v>
      </c>
      <c r="D4326" s="2"/>
      <c r="E4326" s="2">
        <v>0</v>
      </c>
      <c r="F4326" s="2"/>
      <c r="G4326" s="2">
        <v>0</v>
      </c>
      <c r="H4326" s="2"/>
      <c r="I4326" s="2">
        <v>0</v>
      </c>
      <c r="J4326" s="2"/>
      <c r="K4326" s="2">
        <v>0</v>
      </c>
      <c r="L4326" s="2"/>
      <c r="M4326" s="4">
        <v>0</v>
      </c>
      <c r="N4326" s="2"/>
      <c r="O4326" s="4">
        <v>0</v>
      </c>
      <c r="P4326" s="2"/>
      <c r="Q4326" s="4">
        <f t="shared" si="120"/>
        <v>0</v>
      </c>
      <c r="T4326" s="13"/>
    </row>
    <row r="4327" spans="1:20" ht="11.85" hidden="1" customHeight="1" x14ac:dyDescent="0.2">
      <c r="A4327" s="3" t="s">
        <v>1718</v>
      </c>
      <c r="C4327" s="2">
        <v>0</v>
      </c>
      <c r="D4327" s="2"/>
      <c r="E4327" s="2">
        <v>0</v>
      </c>
      <c r="F4327" s="2"/>
      <c r="G4327" s="2">
        <v>0</v>
      </c>
      <c r="H4327" s="2"/>
      <c r="I4327" s="2">
        <v>0</v>
      </c>
      <c r="J4327" s="2"/>
      <c r="K4327" s="2">
        <v>0</v>
      </c>
      <c r="L4327" s="2"/>
      <c r="M4327" s="4">
        <v>0</v>
      </c>
      <c r="N4327" s="2"/>
      <c r="O4327" s="4">
        <v>0</v>
      </c>
      <c r="P4327" s="2"/>
      <c r="Q4327" s="4">
        <f t="shared" si="120"/>
        <v>0</v>
      </c>
      <c r="T4327" s="13"/>
    </row>
    <row r="4328" spans="1:20" ht="11.85" customHeight="1" x14ac:dyDescent="0.2">
      <c r="A4328" s="3" t="s">
        <v>1719</v>
      </c>
      <c r="C4328" s="2">
        <v>681.84</v>
      </c>
      <c r="D4328" s="2"/>
      <c r="E4328" s="2">
        <v>723.37</v>
      </c>
      <c r="F4328" s="2"/>
      <c r="G4328" s="2">
        <v>870.21</v>
      </c>
      <c r="H4328" s="2"/>
      <c r="I4328" s="2">
        <v>850</v>
      </c>
      <c r="J4328" s="2"/>
      <c r="K4328" s="2">
        <v>850</v>
      </c>
      <c r="L4328" s="2"/>
      <c r="M4328" s="4">
        <v>850</v>
      </c>
      <c r="N4328" s="2"/>
      <c r="O4328" s="4">
        <v>0</v>
      </c>
      <c r="P4328" s="2"/>
      <c r="Q4328" s="4">
        <f t="shared" si="120"/>
        <v>850</v>
      </c>
      <c r="T4328" s="13"/>
    </row>
    <row r="4329" spans="1:20" ht="11.85" customHeight="1" x14ac:dyDescent="0.2">
      <c r="A4329" s="3" t="s">
        <v>1720</v>
      </c>
      <c r="C4329" s="14">
        <v>0</v>
      </c>
      <c r="D4329" s="2"/>
      <c r="E4329" s="14">
        <v>0</v>
      </c>
      <c r="F4329" s="2"/>
      <c r="G4329" s="14">
        <v>0</v>
      </c>
      <c r="H4329" s="2"/>
      <c r="I4329" s="14">
        <v>0</v>
      </c>
      <c r="J4329" s="2"/>
      <c r="K4329" s="14">
        <v>0</v>
      </c>
      <c r="L4329" s="2"/>
      <c r="M4329" s="15">
        <v>0</v>
      </c>
      <c r="N4329" s="2"/>
      <c r="O4329" s="15">
        <v>0</v>
      </c>
      <c r="P4329" s="2"/>
      <c r="Q4329" s="15">
        <f t="shared" si="120"/>
        <v>0</v>
      </c>
      <c r="T4329" s="13"/>
    </row>
    <row r="4330" spans="1:20" ht="11.85" customHeight="1" x14ac:dyDescent="0.2">
      <c r="A4330" s="3" t="s">
        <v>322</v>
      </c>
      <c r="C4330" s="2">
        <f>SUM(C4315:C4326)+SUM(C4327:C4329)</f>
        <v>5693.01</v>
      </c>
      <c r="D4330" s="2"/>
      <c r="E4330" s="2">
        <f>SUM(E4315:E4326)+SUM(E4327:E4329)</f>
        <v>4476.8599999999997</v>
      </c>
      <c r="F4330" s="2"/>
      <c r="G4330" s="2">
        <f>SUM(G4315:G4326)+SUM(G4327:G4329)</f>
        <v>6147.5700000000006</v>
      </c>
      <c r="H4330" s="2"/>
      <c r="I4330" s="2">
        <f>SUM(I4315:I4326)+SUM(I4327:I4329)</f>
        <v>9410</v>
      </c>
      <c r="J4330" s="2"/>
      <c r="K4330" s="4">
        <f>SUM(K4315:K4329)</f>
        <v>13524</v>
      </c>
      <c r="L4330" s="2"/>
      <c r="M4330" s="4">
        <f>SUM(M4315:M4329)</f>
        <v>8910</v>
      </c>
      <c r="N4330" s="2"/>
      <c r="O4330" s="4">
        <f>SUM(O4315:O4326)+SUM(O4327:O4329)</f>
        <v>0</v>
      </c>
      <c r="P4330" s="2"/>
      <c r="Q4330" s="4">
        <f>SUM(Q4315:Q4326)+SUM(Q4327:Q4329)</f>
        <v>8910</v>
      </c>
      <c r="T4330" s="17"/>
    </row>
    <row r="4331" spans="1:20" ht="11.85" customHeight="1" x14ac:dyDescent="0.2">
      <c r="D4331" s="2"/>
      <c r="F4331" s="2"/>
      <c r="H4331" s="2"/>
      <c r="J4331" s="2"/>
      <c r="L4331" s="2"/>
      <c r="N4331" s="2"/>
      <c r="P4331" s="2"/>
    </row>
    <row r="4332" spans="1:20" ht="11.85" customHeight="1" x14ac:dyDescent="0.2">
      <c r="A4332" s="3" t="s">
        <v>1721</v>
      </c>
      <c r="C4332" s="2">
        <v>0</v>
      </c>
      <c r="D4332" s="2"/>
      <c r="E4332" s="2">
        <v>0</v>
      </c>
      <c r="F4332" s="2"/>
      <c r="G4332" s="2">
        <v>0</v>
      </c>
      <c r="H4332" s="2"/>
      <c r="I4332" s="2">
        <v>0</v>
      </c>
      <c r="J4332" s="2"/>
      <c r="K4332" s="4">
        <v>0</v>
      </c>
      <c r="L4332" s="2"/>
      <c r="M4332" s="4">
        <v>0</v>
      </c>
      <c r="N4332" s="2"/>
      <c r="O4332" s="4">
        <v>0</v>
      </c>
      <c r="P4332" s="2"/>
      <c r="Q4332" s="4">
        <f>M4332+O4332</f>
        <v>0</v>
      </c>
    </row>
    <row r="4333" spans="1:20" ht="11.85" customHeight="1" x14ac:dyDescent="0.2">
      <c r="A4333" s="3" t="s">
        <v>1722</v>
      </c>
      <c r="C4333" s="14">
        <v>0</v>
      </c>
      <c r="D4333" s="2"/>
      <c r="E4333" s="14">
        <v>0</v>
      </c>
      <c r="F4333" s="2"/>
      <c r="G4333" s="14">
        <v>0</v>
      </c>
      <c r="H4333" s="2"/>
      <c r="I4333" s="14">
        <v>0</v>
      </c>
      <c r="J4333" s="2"/>
      <c r="K4333" s="15">
        <v>0</v>
      </c>
      <c r="L4333" s="2"/>
      <c r="M4333" s="15">
        <v>0</v>
      </c>
      <c r="N4333" s="2"/>
      <c r="O4333" s="15">
        <v>0</v>
      </c>
      <c r="P4333" s="2"/>
      <c r="Q4333" s="15">
        <f>M4333+O4333</f>
        <v>0</v>
      </c>
    </row>
    <row r="4334" spans="1:20" ht="11.85" customHeight="1" x14ac:dyDescent="0.2">
      <c r="A4334" s="3" t="s">
        <v>325</v>
      </c>
      <c r="C4334" s="2">
        <f>SUM(C4332:C4333)</f>
        <v>0</v>
      </c>
      <c r="D4334" s="2"/>
      <c r="E4334" s="2">
        <f>SUM(E4332:E4333)</f>
        <v>0</v>
      </c>
      <c r="F4334" s="2"/>
      <c r="G4334" s="2">
        <f>SUM(G4332:G4333)</f>
        <v>0</v>
      </c>
      <c r="H4334" s="2"/>
      <c r="I4334" s="2">
        <f>SUM(I4332:I4333)</f>
        <v>0</v>
      </c>
      <c r="J4334" s="2"/>
      <c r="K4334" s="4">
        <f>SUM(K4332:K4333)</f>
        <v>0</v>
      </c>
      <c r="L4334" s="2"/>
      <c r="M4334" s="4">
        <f>SUM(M4332:M4333)</f>
        <v>0</v>
      </c>
      <c r="N4334" s="2"/>
      <c r="O4334" s="4">
        <f>SUM(O4332:O4333)</f>
        <v>0</v>
      </c>
      <c r="P4334" s="2"/>
      <c r="Q4334" s="4">
        <f>SUM(Q4332:Q4333)</f>
        <v>0</v>
      </c>
    </row>
    <row r="4335" spans="1:20" ht="11.85" customHeight="1" x14ac:dyDescent="0.2"/>
    <row r="4336" spans="1:20" ht="11.85" customHeight="1" x14ac:dyDescent="0.2">
      <c r="D4336" s="2"/>
      <c r="F4336" s="2"/>
      <c r="H4336" s="2"/>
      <c r="J4336" s="2"/>
      <c r="L4336" s="2"/>
      <c r="N4336" s="2"/>
      <c r="P4336" s="2"/>
    </row>
    <row r="4337" spans="1:20" ht="11.85" customHeight="1" x14ac:dyDescent="0.2">
      <c r="A4337" s="3" t="s">
        <v>1723</v>
      </c>
      <c r="C4337" s="2">
        <f>C4301+C4312+C4330+C4334</f>
        <v>62570.74</v>
      </c>
      <c r="D4337" s="2"/>
      <c r="E4337" s="2">
        <f>E4301+E4312+E4330+E4334</f>
        <v>57703.41</v>
      </c>
      <c r="F4337" s="2"/>
      <c r="G4337" s="2">
        <f>G4301+G4312+G4330+G4334</f>
        <v>62388.000000000007</v>
      </c>
      <c r="H4337" s="2"/>
      <c r="I4337" s="2">
        <f>I4301+I4312+I4330+I4334</f>
        <v>75599</v>
      </c>
      <c r="J4337" s="2"/>
      <c r="K4337" s="4">
        <f>K4301+K4312+K4330+K4334</f>
        <v>81155</v>
      </c>
      <c r="L4337" s="2"/>
      <c r="M4337" s="4">
        <f>M4301+M4312+M4330+M4334</f>
        <v>73133</v>
      </c>
      <c r="N4337" s="2"/>
      <c r="O4337" s="4">
        <f>O4301+O4312+O4330+O4334</f>
        <v>0</v>
      </c>
      <c r="P4337" s="2"/>
      <c r="Q4337" s="4">
        <f>Q4301+Q4312+Q4330+Q4334</f>
        <v>73133</v>
      </c>
      <c r="R4337" s="2"/>
      <c r="T4337" s="13"/>
    </row>
    <row r="4338" spans="1:20" ht="11.85" customHeight="1" x14ac:dyDescent="0.2">
      <c r="D4338" s="2"/>
      <c r="F4338" s="2"/>
      <c r="H4338" s="2"/>
      <c r="J4338" s="2"/>
      <c r="L4338" s="2"/>
      <c r="N4338" s="2"/>
      <c r="P4338" s="2"/>
    </row>
    <row r="4339" spans="1:20" ht="11.85" customHeight="1" x14ac:dyDescent="0.2">
      <c r="D4339" s="2"/>
      <c r="F4339" s="2"/>
      <c r="H4339" s="2"/>
      <c r="J4339" s="2"/>
      <c r="L4339" s="2"/>
      <c r="N4339" s="2"/>
      <c r="P4339" s="2"/>
    </row>
    <row r="4340" spans="1:20" ht="11.85" customHeight="1" x14ac:dyDescent="0.2">
      <c r="D4340" s="2"/>
      <c r="F4340" s="2"/>
      <c r="H4340" s="2"/>
      <c r="J4340" s="2"/>
      <c r="L4340" s="2"/>
      <c r="N4340" s="2"/>
      <c r="P4340" s="2"/>
    </row>
    <row r="4341" spans="1:20" ht="11.85" customHeight="1" x14ac:dyDescent="0.2">
      <c r="D4341" s="2"/>
      <c r="F4341" s="2"/>
      <c r="H4341" s="2"/>
      <c r="J4341" s="2"/>
      <c r="L4341" s="2"/>
      <c r="N4341" s="2"/>
      <c r="P4341" s="2"/>
    </row>
    <row r="4342" spans="1:20" ht="12" customHeight="1" x14ac:dyDescent="0.2">
      <c r="D4342" s="2"/>
      <c r="F4342" s="2"/>
      <c r="H4342" s="2"/>
      <c r="J4342" s="2"/>
      <c r="L4342" s="2"/>
      <c r="N4342" s="2"/>
      <c r="P4342" s="2"/>
    </row>
    <row r="4343" spans="1:20" ht="11.85" customHeight="1" x14ac:dyDescent="0.2">
      <c r="D4343" s="2"/>
      <c r="F4343" s="2"/>
      <c r="H4343" s="2"/>
      <c r="J4343" s="2"/>
      <c r="L4343" s="2"/>
      <c r="N4343" s="2"/>
      <c r="P4343" s="2"/>
    </row>
    <row r="4344" spans="1:20" ht="11.85" customHeight="1" x14ac:dyDescent="0.2">
      <c r="D4344" s="2"/>
      <c r="F4344" s="2"/>
      <c r="H4344" s="2"/>
      <c r="J4344" s="2"/>
      <c r="L4344" s="2"/>
      <c r="N4344" s="2"/>
      <c r="P4344" s="2"/>
    </row>
    <row r="4345" spans="1:20" ht="11.85" customHeight="1" x14ac:dyDescent="0.2">
      <c r="D4345" s="2"/>
      <c r="F4345" s="2"/>
      <c r="H4345" s="2"/>
      <c r="J4345" s="2"/>
      <c r="L4345" s="2"/>
      <c r="N4345" s="2"/>
      <c r="P4345" s="2"/>
    </row>
    <row r="4346" spans="1:20" ht="11.85" customHeight="1" x14ac:dyDescent="0.2">
      <c r="D4346" s="2"/>
      <c r="F4346" s="2"/>
      <c r="H4346" s="2"/>
      <c r="J4346" s="2"/>
      <c r="L4346" s="2"/>
      <c r="N4346" s="2"/>
      <c r="P4346" s="2"/>
    </row>
    <row r="4347" spans="1:20" ht="11.85" customHeight="1" x14ac:dyDescent="0.2">
      <c r="A4347" s="1"/>
      <c r="B4347" s="1"/>
      <c r="E4347" s="2" t="str">
        <f>$E$1</f>
        <v>CITY OF BRADY</v>
      </c>
    </row>
    <row r="4348" spans="1:20" ht="11.85" customHeight="1" x14ac:dyDescent="0.2">
      <c r="E4348" s="2" t="str">
        <f>$E$2</f>
        <v>BUDGET REPORT</v>
      </c>
    </row>
    <row r="4349" spans="1:20" ht="11.85" customHeight="1" x14ac:dyDescent="0.2">
      <c r="E4349" s="2" t="str">
        <f>$E$3</f>
        <v>FISCAL YEAR 2022 - 2023</v>
      </c>
    </row>
    <row r="4350" spans="1:20" ht="11.85" customHeight="1" x14ac:dyDescent="0.2">
      <c r="A4350" s="3" t="s">
        <v>1661</v>
      </c>
    </row>
    <row r="4351" spans="1:20" ht="11.85" customHeight="1" x14ac:dyDescent="0.2">
      <c r="A4351" s="3" t="s">
        <v>1724</v>
      </c>
    </row>
    <row r="4352" spans="1:20" ht="11.85" customHeight="1" x14ac:dyDescent="0.2">
      <c r="I4352" s="49" t="str">
        <f>$I$6</f>
        <v>(----- 2021-2022 ------)</v>
      </c>
      <c r="J4352" s="49"/>
      <c r="K4352" s="49"/>
      <c r="L4352" s="6"/>
      <c r="M4352" s="49" t="str">
        <f>$M$6</f>
        <v>2022-2023</v>
      </c>
      <c r="N4352" s="49"/>
      <c r="O4352" s="49"/>
      <c r="P4352" s="49"/>
      <c r="Q4352" s="49"/>
    </row>
    <row r="4353" spans="1:21" ht="11.85" customHeight="1" x14ac:dyDescent="0.2">
      <c r="C4353" s="7" t="str">
        <f>$C$7</f>
        <v>2018-2019</v>
      </c>
      <c r="D4353" s="6"/>
      <c r="E4353" s="7" t="str">
        <f>$E$7</f>
        <v>2019-2020</v>
      </c>
      <c r="F4353" s="6"/>
      <c r="G4353" s="7" t="str">
        <f>$G$7</f>
        <v>2020-2021</v>
      </c>
      <c r="H4353" s="6"/>
      <c r="I4353" s="7" t="s">
        <v>9</v>
      </c>
      <c r="J4353" s="6"/>
      <c r="K4353" s="8" t="str">
        <f>+$K$7</f>
        <v>PROJECTED</v>
      </c>
      <c r="L4353" s="6"/>
      <c r="M4353" s="8" t="str">
        <f>$M$7</f>
        <v>2022-2023</v>
      </c>
      <c r="N4353" s="6"/>
      <c r="O4353" s="8" t="str">
        <f>$O$7</f>
        <v>2022-2023</v>
      </c>
      <c r="P4353" s="6"/>
      <c r="Q4353" s="8" t="str">
        <f>$Q$7</f>
        <v xml:space="preserve">APPROVED </v>
      </c>
    </row>
    <row r="4354" spans="1:21" ht="11.85" customHeight="1" x14ac:dyDescent="0.2">
      <c r="A4354" s="9" t="s">
        <v>268</v>
      </c>
      <c r="C4354" s="10" t="s">
        <v>12</v>
      </c>
      <c r="D4354" s="6"/>
      <c r="E4354" s="10" t="s">
        <v>12</v>
      </c>
      <c r="F4354" s="6"/>
      <c r="G4354" s="10" t="s">
        <v>12</v>
      </c>
      <c r="H4354" s="6"/>
      <c r="I4354" s="10" t="s">
        <v>13</v>
      </c>
      <c r="J4354" s="6"/>
      <c r="K4354" s="11" t="s">
        <v>13</v>
      </c>
      <c r="L4354" s="6"/>
      <c r="M4354" s="11" t="str">
        <f>$M$8</f>
        <v>BASE</v>
      </c>
      <c r="N4354" s="6"/>
      <c r="O4354" s="11" t="str">
        <f>$O$8</f>
        <v>SUPPLEMENTAL</v>
      </c>
      <c r="P4354" s="6"/>
      <c r="Q4354" s="11" t="str">
        <f>$Q$8</f>
        <v>BUDGET</v>
      </c>
    </row>
    <row r="4355" spans="1:21" ht="11.85" customHeight="1" x14ac:dyDescent="0.2"/>
    <row r="4356" spans="1:21" ht="11.85" customHeight="1" x14ac:dyDescent="0.2">
      <c r="A4356" s="12" t="s">
        <v>269</v>
      </c>
    </row>
    <row r="4357" spans="1:21" ht="11.85" customHeight="1" x14ac:dyDescent="0.2">
      <c r="A4357" s="3" t="s">
        <v>1725</v>
      </c>
      <c r="C4357" s="2">
        <v>129604.8</v>
      </c>
      <c r="D4357" s="2"/>
      <c r="E4357" s="2">
        <v>134299.76999999999</v>
      </c>
      <c r="F4357" s="2"/>
      <c r="G4357" s="2">
        <v>142785.92000000001</v>
      </c>
      <c r="H4357" s="2"/>
      <c r="I4357" s="2">
        <v>144419</v>
      </c>
      <c r="J4357" s="2"/>
      <c r="K4357" s="2">
        <v>144419</v>
      </c>
      <c r="L4357" s="2"/>
      <c r="M4357" s="4">
        <v>138473</v>
      </c>
      <c r="N4357" s="2"/>
      <c r="O4357" s="4">
        <v>0</v>
      </c>
      <c r="P4357" s="2"/>
      <c r="Q4357" s="4">
        <f t="shared" ref="Q4357:Q4363" si="121">M4357+O4357</f>
        <v>138473</v>
      </c>
      <c r="T4357" s="13"/>
    </row>
    <row r="4358" spans="1:21" ht="11.85" customHeight="1" x14ac:dyDescent="0.2">
      <c r="A4358" s="3" t="s">
        <v>1726</v>
      </c>
      <c r="C4358" s="2">
        <v>0</v>
      </c>
      <c r="D4358" s="2"/>
      <c r="E4358" s="2">
        <v>0</v>
      </c>
      <c r="F4358" s="2"/>
      <c r="G4358" s="2">
        <v>0</v>
      </c>
      <c r="H4358" s="2"/>
      <c r="I4358" s="2">
        <v>200</v>
      </c>
      <c r="J4358" s="2"/>
      <c r="K4358" s="2">
        <v>200</v>
      </c>
      <c r="L4358" s="2"/>
      <c r="M4358" s="4">
        <v>200</v>
      </c>
      <c r="N4358" s="2"/>
      <c r="O4358" s="4">
        <v>0</v>
      </c>
      <c r="P4358" s="2"/>
      <c r="Q4358" s="4">
        <f t="shared" si="121"/>
        <v>200</v>
      </c>
      <c r="T4358" s="13"/>
    </row>
    <row r="4359" spans="1:21" ht="11.85" customHeight="1" x14ac:dyDescent="0.2">
      <c r="A4359" s="3" t="s">
        <v>1727</v>
      </c>
      <c r="C4359" s="2">
        <v>32220.48</v>
      </c>
      <c r="D4359" s="2"/>
      <c r="E4359" s="2">
        <v>34339.199999999997</v>
      </c>
      <c r="F4359" s="2"/>
      <c r="G4359" s="2">
        <v>34592.83</v>
      </c>
      <c r="H4359" s="2"/>
      <c r="I4359" s="2">
        <v>35496</v>
      </c>
      <c r="J4359" s="2"/>
      <c r="K4359" s="2">
        <v>35496</v>
      </c>
      <c r="L4359" s="2"/>
      <c r="M4359" s="4">
        <v>38880</v>
      </c>
      <c r="N4359" s="2"/>
      <c r="O4359" s="4">
        <v>0</v>
      </c>
      <c r="P4359" s="2"/>
      <c r="Q4359" s="4">
        <f t="shared" si="121"/>
        <v>38880</v>
      </c>
      <c r="T4359" s="13"/>
    </row>
    <row r="4360" spans="1:21" ht="11.85" customHeight="1" x14ac:dyDescent="0.2">
      <c r="A4360" s="3" t="s">
        <v>1728</v>
      </c>
      <c r="C4360" s="2">
        <v>13698.26</v>
      </c>
      <c r="D4360" s="2"/>
      <c r="E4360" s="2">
        <v>13691.99</v>
      </c>
      <c r="F4360" s="2"/>
      <c r="G4360" s="2">
        <v>14203.84</v>
      </c>
      <c r="H4360" s="2"/>
      <c r="I4360" s="2">
        <v>13916</v>
      </c>
      <c r="J4360" s="2"/>
      <c r="K4360" s="2">
        <v>13916</v>
      </c>
      <c r="L4360" s="2"/>
      <c r="M4360" s="4">
        <v>13465</v>
      </c>
      <c r="N4360" s="2"/>
      <c r="O4360" s="4">
        <v>0</v>
      </c>
      <c r="P4360" s="2"/>
      <c r="Q4360" s="4">
        <f t="shared" si="121"/>
        <v>13465</v>
      </c>
      <c r="T4360" s="13"/>
    </row>
    <row r="4361" spans="1:21" ht="11.85" customHeight="1" x14ac:dyDescent="0.2">
      <c r="A4361" s="3" t="s">
        <v>1729</v>
      </c>
      <c r="C4361" s="2">
        <v>307.58</v>
      </c>
      <c r="D4361" s="2"/>
      <c r="E4361" s="2">
        <v>316.82</v>
      </c>
      <c r="F4361" s="2"/>
      <c r="G4361" s="2">
        <v>342.99</v>
      </c>
      <c r="H4361" s="2"/>
      <c r="I4361" s="2">
        <v>362</v>
      </c>
      <c r="J4361" s="2"/>
      <c r="K4361" s="2">
        <v>362</v>
      </c>
      <c r="L4361" s="2"/>
      <c r="M4361" s="4">
        <v>455</v>
      </c>
      <c r="N4361" s="2"/>
      <c r="O4361" s="4">
        <v>0</v>
      </c>
      <c r="P4361" s="2"/>
      <c r="Q4361" s="4">
        <f t="shared" si="121"/>
        <v>455</v>
      </c>
      <c r="T4361" s="13"/>
    </row>
    <row r="4362" spans="1:21" ht="11.85" customHeight="1" x14ac:dyDescent="0.2">
      <c r="A4362" s="3" t="s">
        <v>1730</v>
      </c>
      <c r="C4362" s="2">
        <v>133.44</v>
      </c>
      <c r="D4362" s="2"/>
      <c r="E4362" s="2">
        <v>432</v>
      </c>
      <c r="F4362" s="2"/>
      <c r="G4362" s="2">
        <v>756</v>
      </c>
      <c r="H4362" s="2"/>
      <c r="I4362" s="2">
        <v>432</v>
      </c>
      <c r="J4362" s="2"/>
      <c r="K4362" s="2">
        <v>432</v>
      </c>
      <c r="L4362" s="2"/>
      <c r="M4362" s="4">
        <v>351</v>
      </c>
      <c r="N4362" s="2"/>
      <c r="O4362" s="4">
        <v>0</v>
      </c>
      <c r="P4362" s="2"/>
      <c r="Q4362" s="4">
        <f t="shared" si="121"/>
        <v>351</v>
      </c>
      <c r="R4362" s="4"/>
      <c r="T4362" s="13"/>
    </row>
    <row r="4363" spans="1:21" ht="11.85" customHeight="1" x14ac:dyDescent="0.2">
      <c r="A4363" s="3" t="s">
        <v>1731</v>
      </c>
      <c r="C4363" s="14">
        <v>9895.66</v>
      </c>
      <c r="D4363" s="2"/>
      <c r="E4363" s="14">
        <v>10255.299999999999</v>
      </c>
      <c r="F4363" s="2"/>
      <c r="G4363" s="14">
        <v>10460.200000000001</v>
      </c>
      <c r="H4363" s="2"/>
      <c r="I4363" s="14">
        <v>11280</v>
      </c>
      <c r="J4363" s="2"/>
      <c r="K4363" s="14">
        <v>11280</v>
      </c>
      <c r="L4363" s="2"/>
      <c r="M4363" s="15">
        <v>10816</v>
      </c>
      <c r="N4363" s="2"/>
      <c r="O4363" s="15">
        <v>0</v>
      </c>
      <c r="P4363" s="2"/>
      <c r="Q4363" s="15">
        <f t="shared" si="121"/>
        <v>10816</v>
      </c>
      <c r="T4363" s="13"/>
    </row>
    <row r="4364" spans="1:21" ht="11.85" customHeight="1" x14ac:dyDescent="0.2">
      <c r="A4364" s="3" t="s">
        <v>280</v>
      </c>
      <c r="C4364" s="2">
        <f>SUM(C4357:C4363)</f>
        <v>185860.22</v>
      </c>
      <c r="D4364" s="2"/>
      <c r="E4364" s="2">
        <f>SUM(E4357:E4363)</f>
        <v>193335.07999999996</v>
      </c>
      <c r="F4364" s="2"/>
      <c r="G4364" s="2">
        <f>SUM(G4357:G4363)</f>
        <v>203141.78</v>
      </c>
      <c r="H4364" s="2"/>
      <c r="I4364" s="2">
        <f>SUM(I4357:I4363)</f>
        <v>206105</v>
      </c>
      <c r="J4364" s="2"/>
      <c r="K4364" s="4">
        <f>SUM(K4357:K4363)</f>
        <v>206105</v>
      </c>
      <c r="L4364" s="2"/>
      <c r="M4364" s="4">
        <f>SUM(M4357:M4363)</f>
        <v>202640</v>
      </c>
      <c r="N4364" s="2"/>
      <c r="O4364" s="4">
        <f>SUM(O4357:O4363)</f>
        <v>0</v>
      </c>
      <c r="P4364" s="2"/>
      <c r="Q4364" s="4">
        <f>SUM(Q4357:Q4363)</f>
        <v>202640</v>
      </c>
      <c r="R4364" s="4"/>
      <c r="U4364" s="2"/>
    </row>
    <row r="4365" spans="1:21" ht="11.85" customHeight="1" x14ac:dyDescent="0.2">
      <c r="D4365" s="2"/>
      <c r="F4365" s="2"/>
      <c r="H4365" s="2"/>
      <c r="J4365" s="2"/>
      <c r="L4365" s="2"/>
      <c r="N4365" s="2"/>
      <c r="P4365" s="2"/>
    </row>
    <row r="4366" spans="1:21" ht="11.85" customHeight="1" x14ac:dyDescent="0.2">
      <c r="A4366" s="12" t="s">
        <v>281</v>
      </c>
      <c r="D4366" s="2"/>
      <c r="F4366" s="2"/>
      <c r="H4366" s="2"/>
      <c r="J4366" s="2"/>
      <c r="L4366" s="2"/>
      <c r="N4366" s="2"/>
      <c r="P4366" s="2"/>
    </row>
    <row r="4367" spans="1:21" ht="11.85" customHeight="1" x14ac:dyDescent="0.2">
      <c r="A4367" s="3" t="s">
        <v>1732</v>
      </c>
      <c r="C4367" s="2">
        <v>0</v>
      </c>
      <c r="D4367" s="2"/>
      <c r="E4367" s="2">
        <v>0</v>
      </c>
      <c r="F4367" s="2"/>
      <c r="G4367" s="2">
        <v>0</v>
      </c>
      <c r="H4367" s="2"/>
      <c r="I4367" s="2">
        <v>0</v>
      </c>
      <c r="J4367" s="2"/>
      <c r="K4367" s="2">
        <v>0</v>
      </c>
      <c r="L4367" s="2"/>
      <c r="M4367" s="4">
        <v>0</v>
      </c>
      <c r="N4367" s="2"/>
      <c r="O4367" s="4">
        <v>0</v>
      </c>
      <c r="P4367" s="2"/>
      <c r="Q4367" s="4">
        <f t="shared" ref="Q4367:Q4373" si="122">M4367+O4367</f>
        <v>0</v>
      </c>
      <c r="T4367" s="13"/>
    </row>
    <row r="4368" spans="1:21" ht="11.85" customHeight="1" x14ac:dyDescent="0.2">
      <c r="A4368" s="3" t="s">
        <v>1733</v>
      </c>
      <c r="C4368" s="2">
        <v>528</v>
      </c>
      <c r="D4368" s="2"/>
      <c r="E4368" s="2">
        <v>0</v>
      </c>
      <c r="F4368" s="2"/>
      <c r="G4368" s="2">
        <v>0</v>
      </c>
      <c r="H4368" s="2"/>
      <c r="I4368" s="2">
        <v>0</v>
      </c>
      <c r="J4368" s="2"/>
      <c r="K4368" s="2">
        <v>0</v>
      </c>
      <c r="L4368" s="2"/>
      <c r="M4368" s="4">
        <v>0</v>
      </c>
      <c r="N4368" s="2"/>
      <c r="O4368" s="4">
        <v>0</v>
      </c>
      <c r="P4368" s="2"/>
      <c r="Q4368" s="4">
        <f t="shared" si="122"/>
        <v>0</v>
      </c>
      <c r="T4368" s="13"/>
    </row>
    <row r="4369" spans="1:20" ht="11.85" customHeight="1" x14ac:dyDescent="0.2">
      <c r="A4369" s="3" t="s">
        <v>1734</v>
      </c>
      <c r="C4369" s="2">
        <v>0</v>
      </c>
      <c r="D4369" s="2"/>
      <c r="E4369" s="2">
        <v>0</v>
      </c>
      <c r="F4369" s="2"/>
      <c r="G4369" s="2">
        <v>0</v>
      </c>
      <c r="H4369" s="2"/>
      <c r="I4369" s="2">
        <v>0</v>
      </c>
      <c r="J4369" s="2"/>
      <c r="K4369" s="2">
        <v>0</v>
      </c>
      <c r="L4369" s="2"/>
      <c r="M4369" s="4">
        <v>0</v>
      </c>
      <c r="N4369" s="2"/>
      <c r="O4369" s="4">
        <v>0</v>
      </c>
      <c r="P4369" s="2"/>
      <c r="Q4369" s="4">
        <f t="shared" si="122"/>
        <v>0</v>
      </c>
      <c r="T4369" s="13"/>
    </row>
    <row r="4370" spans="1:20" ht="11.85" customHeight="1" x14ac:dyDescent="0.2">
      <c r="A4370" s="3" t="s">
        <v>1735</v>
      </c>
      <c r="C4370" s="2">
        <v>7794.6</v>
      </c>
      <c r="D4370" s="2"/>
      <c r="E4370" s="2">
        <v>7794.6</v>
      </c>
      <c r="F4370" s="2"/>
      <c r="G4370" s="2">
        <v>7794.6</v>
      </c>
      <c r="H4370" s="2"/>
      <c r="I4370" s="2">
        <v>8000</v>
      </c>
      <c r="J4370" s="2"/>
      <c r="K4370" s="2">
        <v>7000</v>
      </c>
      <c r="L4370" s="2"/>
      <c r="M4370" s="4">
        <v>5800</v>
      </c>
      <c r="N4370" s="2"/>
      <c r="O4370" s="4">
        <v>0</v>
      </c>
      <c r="P4370" s="2"/>
      <c r="Q4370" s="4">
        <f t="shared" si="122"/>
        <v>5800</v>
      </c>
      <c r="T4370" s="13"/>
    </row>
    <row r="4371" spans="1:20" ht="11.85" hidden="1" customHeight="1" x14ac:dyDescent="0.2">
      <c r="A4371" s="3" t="s">
        <v>1736</v>
      </c>
      <c r="C4371" s="2">
        <v>0</v>
      </c>
      <c r="D4371" s="2"/>
      <c r="E4371" s="2">
        <v>0</v>
      </c>
      <c r="F4371" s="2"/>
      <c r="G4371" s="2">
        <v>0</v>
      </c>
      <c r="H4371" s="2"/>
      <c r="I4371" s="2">
        <v>0</v>
      </c>
      <c r="J4371" s="2"/>
      <c r="K4371" s="2">
        <v>0</v>
      </c>
      <c r="L4371" s="2"/>
      <c r="M4371" s="4">
        <v>0</v>
      </c>
      <c r="N4371" s="2"/>
      <c r="O4371" s="4">
        <v>0</v>
      </c>
      <c r="P4371" s="2"/>
      <c r="Q4371" s="4">
        <f t="shared" si="122"/>
        <v>0</v>
      </c>
      <c r="T4371" s="13"/>
    </row>
    <row r="4372" spans="1:20" ht="11.85" customHeight="1" x14ac:dyDescent="0.2">
      <c r="A4372" s="3" t="s">
        <v>1737</v>
      </c>
      <c r="C4372" s="2">
        <v>60640.97</v>
      </c>
      <c r="D4372" s="2"/>
      <c r="E4372" s="2">
        <v>46811.12</v>
      </c>
      <c r="F4372" s="2"/>
      <c r="G4372" s="2">
        <v>81272.240000000005</v>
      </c>
      <c r="H4372" s="2"/>
      <c r="I4372" s="2">
        <v>85000</v>
      </c>
      <c r="J4372" s="2"/>
      <c r="K4372" s="2">
        <v>87500</v>
      </c>
      <c r="L4372" s="2"/>
      <c r="M4372" s="4">
        <v>101000</v>
      </c>
      <c r="N4372" s="2"/>
      <c r="O4372" s="4">
        <v>0</v>
      </c>
      <c r="P4372" s="2"/>
      <c r="Q4372" s="4">
        <f t="shared" si="122"/>
        <v>101000</v>
      </c>
      <c r="T4372" s="13"/>
    </row>
    <row r="4373" spans="1:20" ht="11.85" customHeight="1" x14ac:dyDescent="0.2">
      <c r="A4373" s="3" t="s">
        <v>1738</v>
      </c>
      <c r="C4373" s="14">
        <v>4599.1899999999996</v>
      </c>
      <c r="D4373" s="2"/>
      <c r="E4373" s="14">
        <v>5435.38</v>
      </c>
      <c r="F4373" s="2"/>
      <c r="G4373" s="14">
        <v>3307.56</v>
      </c>
      <c r="H4373" s="2"/>
      <c r="I4373" s="14">
        <v>5000</v>
      </c>
      <c r="J4373" s="2"/>
      <c r="K4373" s="14">
        <v>5000</v>
      </c>
      <c r="L4373" s="2"/>
      <c r="M4373" s="15">
        <v>6100</v>
      </c>
      <c r="N4373" s="2"/>
      <c r="O4373" s="15">
        <v>0</v>
      </c>
      <c r="P4373" s="2"/>
      <c r="Q4373" s="15">
        <f t="shared" si="122"/>
        <v>6100</v>
      </c>
      <c r="T4373" s="13"/>
    </row>
    <row r="4374" spans="1:20" ht="11.85" customHeight="1" x14ac:dyDescent="0.2">
      <c r="A4374" s="3" t="s">
        <v>299</v>
      </c>
      <c r="C4374" s="2">
        <f>SUM(C4367:C4373)</f>
        <v>73562.760000000009</v>
      </c>
      <c r="D4374" s="2"/>
      <c r="E4374" s="2">
        <f>SUM(E4367:E4373)</f>
        <v>60041.1</v>
      </c>
      <c r="F4374" s="2"/>
      <c r="G4374" s="2">
        <f>SUM(G4367:G4373)</f>
        <v>92374.400000000009</v>
      </c>
      <c r="H4374" s="2"/>
      <c r="I4374" s="2">
        <f>SUM(I4367:I4373)</f>
        <v>98000</v>
      </c>
      <c r="J4374" s="2"/>
      <c r="K4374" s="4">
        <f>SUM(K4367:K4373)</f>
        <v>99500</v>
      </c>
      <c r="L4374" s="2"/>
      <c r="M4374" s="4">
        <f>SUM(M4367:M4373)</f>
        <v>112900</v>
      </c>
      <c r="N4374" s="2"/>
      <c r="O4374" s="4">
        <f>SUM(O4367:O4373)</f>
        <v>0</v>
      </c>
      <c r="P4374" s="2"/>
      <c r="Q4374" s="4">
        <f>SUM(Q4367:Q4373)</f>
        <v>112900</v>
      </c>
      <c r="T4374" s="17"/>
    </row>
    <row r="4375" spans="1:20" ht="11.85" customHeight="1" x14ac:dyDescent="0.2">
      <c r="D4375" s="2"/>
      <c r="F4375" s="2"/>
      <c r="H4375" s="2"/>
      <c r="J4375" s="2"/>
      <c r="L4375" s="2"/>
      <c r="N4375" s="2"/>
      <c r="P4375" s="2"/>
    </row>
    <row r="4376" spans="1:20" ht="11.85" customHeight="1" x14ac:dyDescent="0.2">
      <c r="A4376" s="3" t="s">
        <v>300</v>
      </c>
      <c r="D4376" s="2"/>
      <c r="F4376" s="2"/>
      <c r="H4376" s="2"/>
      <c r="J4376" s="2"/>
      <c r="L4376" s="2"/>
      <c r="N4376" s="2"/>
      <c r="P4376" s="2"/>
    </row>
    <row r="4377" spans="1:20" ht="11.85" customHeight="1" x14ac:dyDescent="0.2">
      <c r="A4377" s="3" t="s">
        <v>1739</v>
      </c>
      <c r="C4377" s="2">
        <v>0</v>
      </c>
      <c r="D4377" s="2"/>
      <c r="E4377" s="2">
        <v>0</v>
      </c>
      <c r="F4377" s="2"/>
      <c r="G4377" s="2">
        <v>0</v>
      </c>
      <c r="H4377" s="2"/>
      <c r="I4377" s="2">
        <v>200</v>
      </c>
      <c r="J4377" s="2"/>
      <c r="K4377" s="2">
        <v>200</v>
      </c>
      <c r="L4377" s="2"/>
      <c r="M4377" s="4">
        <v>200</v>
      </c>
      <c r="N4377" s="2"/>
      <c r="O4377" s="4">
        <v>0</v>
      </c>
      <c r="P4377" s="2"/>
      <c r="Q4377" s="4">
        <f t="shared" ref="Q4377:Q4391" si="123">M4377+O4377</f>
        <v>200</v>
      </c>
      <c r="T4377" s="13"/>
    </row>
    <row r="4378" spans="1:20" ht="11.85" customHeight="1" x14ac:dyDescent="0.2">
      <c r="A4378" s="3" t="s">
        <v>1740</v>
      </c>
      <c r="C4378" s="2">
        <v>1073.8699999999999</v>
      </c>
      <c r="D4378" s="2"/>
      <c r="E4378" s="2">
        <v>575.64</v>
      </c>
      <c r="F4378" s="2"/>
      <c r="G4378" s="2">
        <v>360</v>
      </c>
      <c r="H4378" s="2"/>
      <c r="I4378" s="2">
        <v>1500</v>
      </c>
      <c r="J4378" s="2"/>
      <c r="K4378" s="2">
        <v>0</v>
      </c>
      <c r="L4378" s="2"/>
      <c r="M4378" s="4">
        <v>1000</v>
      </c>
      <c r="N4378" s="2"/>
      <c r="O4378" s="4">
        <v>0</v>
      </c>
      <c r="P4378" s="2"/>
      <c r="Q4378" s="4">
        <f t="shared" si="123"/>
        <v>1000</v>
      </c>
      <c r="T4378" s="13"/>
    </row>
    <row r="4379" spans="1:20" ht="11.85" customHeight="1" x14ac:dyDescent="0.2">
      <c r="A4379" s="3" t="s">
        <v>1741</v>
      </c>
      <c r="C4379" s="2">
        <v>6115.7</v>
      </c>
      <c r="D4379" s="2"/>
      <c r="E4379" s="2">
        <v>4027.61</v>
      </c>
      <c r="F4379" s="2"/>
      <c r="G4379" s="2">
        <v>5864.4</v>
      </c>
      <c r="H4379" s="2"/>
      <c r="I4379" s="2">
        <v>6200</v>
      </c>
      <c r="J4379" s="2"/>
      <c r="K4379" s="2">
        <v>6200</v>
      </c>
      <c r="L4379" s="2"/>
      <c r="M4379" s="4">
        <v>6200</v>
      </c>
      <c r="N4379" s="2"/>
      <c r="O4379" s="4">
        <v>0</v>
      </c>
      <c r="P4379" s="2"/>
      <c r="Q4379" s="4">
        <f t="shared" si="123"/>
        <v>6200</v>
      </c>
      <c r="T4379" s="13"/>
    </row>
    <row r="4380" spans="1:20" ht="11.85" hidden="1" customHeight="1" x14ac:dyDescent="0.2">
      <c r="A4380" s="3" t="s">
        <v>1742</v>
      </c>
      <c r="C4380" s="2">
        <v>0</v>
      </c>
      <c r="D4380" s="2"/>
      <c r="E4380" s="2">
        <v>0</v>
      </c>
      <c r="F4380" s="2"/>
      <c r="G4380" s="2">
        <v>0</v>
      </c>
      <c r="H4380" s="2"/>
      <c r="I4380" s="2">
        <v>0</v>
      </c>
      <c r="J4380" s="2"/>
      <c r="K4380" s="2">
        <v>0</v>
      </c>
      <c r="L4380" s="2"/>
      <c r="M4380" s="4">
        <v>0</v>
      </c>
      <c r="N4380" s="2"/>
      <c r="O4380" s="4">
        <v>0</v>
      </c>
      <c r="P4380" s="2"/>
      <c r="Q4380" s="4">
        <f t="shared" si="123"/>
        <v>0</v>
      </c>
      <c r="T4380" s="13"/>
    </row>
    <row r="4381" spans="1:20" ht="11.85" hidden="1" customHeight="1" x14ac:dyDescent="0.2">
      <c r="A4381" s="3" t="s">
        <v>1743</v>
      </c>
      <c r="C4381" s="2">
        <v>0</v>
      </c>
      <c r="D4381" s="2"/>
      <c r="E4381" s="2">
        <v>0</v>
      </c>
      <c r="F4381" s="2"/>
      <c r="G4381" s="2">
        <v>0</v>
      </c>
      <c r="H4381" s="2"/>
      <c r="I4381" s="2">
        <v>0</v>
      </c>
      <c r="J4381" s="2"/>
      <c r="K4381" s="2">
        <v>0</v>
      </c>
      <c r="L4381" s="2"/>
      <c r="M4381" s="4">
        <v>0</v>
      </c>
      <c r="N4381" s="2"/>
      <c r="O4381" s="4">
        <v>0</v>
      </c>
      <c r="P4381" s="2"/>
      <c r="Q4381" s="4">
        <f t="shared" si="123"/>
        <v>0</v>
      </c>
      <c r="T4381" s="13"/>
    </row>
    <row r="4382" spans="1:20" ht="11.85" customHeight="1" x14ac:dyDescent="0.2">
      <c r="A4382" s="3" t="s">
        <v>1744</v>
      </c>
      <c r="C4382" s="2">
        <v>1050</v>
      </c>
      <c r="D4382" s="2"/>
      <c r="E4382" s="2">
        <v>0</v>
      </c>
      <c r="F4382" s="2"/>
      <c r="G4382" s="2">
        <v>0</v>
      </c>
      <c r="H4382" s="2"/>
      <c r="I4382" s="2">
        <v>500</v>
      </c>
      <c r="J4382" s="2"/>
      <c r="K4382" s="2">
        <v>400</v>
      </c>
      <c r="L4382" s="2"/>
      <c r="M4382" s="4">
        <v>500</v>
      </c>
      <c r="N4382" s="2"/>
      <c r="O4382" s="4">
        <v>0</v>
      </c>
      <c r="P4382" s="2"/>
      <c r="Q4382" s="4">
        <f t="shared" si="123"/>
        <v>500</v>
      </c>
      <c r="T4382" s="13"/>
    </row>
    <row r="4383" spans="1:20" ht="11.85" customHeight="1" x14ac:dyDescent="0.2">
      <c r="A4383" s="3" t="s">
        <v>1745</v>
      </c>
      <c r="C4383" s="2">
        <v>0</v>
      </c>
      <c r="D4383" s="2"/>
      <c r="E4383" s="2">
        <v>0</v>
      </c>
      <c r="F4383" s="2"/>
      <c r="G4383" s="2">
        <v>0</v>
      </c>
      <c r="H4383" s="2"/>
      <c r="I4383" s="2">
        <v>0</v>
      </c>
      <c r="J4383" s="2"/>
      <c r="K4383" s="2">
        <v>0</v>
      </c>
      <c r="L4383" s="2"/>
      <c r="M4383" s="4">
        <v>0</v>
      </c>
      <c r="N4383" s="2"/>
      <c r="O4383" s="4">
        <v>0</v>
      </c>
      <c r="P4383" s="2"/>
      <c r="Q4383" s="4">
        <f t="shared" si="123"/>
        <v>0</v>
      </c>
      <c r="T4383" s="13"/>
    </row>
    <row r="4384" spans="1:20" ht="11.85" customHeight="1" x14ac:dyDescent="0.2">
      <c r="A4384" s="3" t="s">
        <v>1746</v>
      </c>
      <c r="C4384" s="2">
        <v>0</v>
      </c>
      <c r="D4384" s="2"/>
      <c r="E4384" s="2">
        <v>0</v>
      </c>
      <c r="F4384" s="2"/>
      <c r="G4384" s="2">
        <v>0</v>
      </c>
      <c r="H4384" s="2"/>
      <c r="I4384" s="2">
        <v>0</v>
      </c>
      <c r="J4384" s="2"/>
      <c r="K4384" s="2">
        <v>0</v>
      </c>
      <c r="L4384" s="2"/>
      <c r="M4384" s="4">
        <v>0</v>
      </c>
      <c r="N4384" s="2"/>
      <c r="O4384" s="4">
        <v>0</v>
      </c>
      <c r="P4384" s="2"/>
      <c r="Q4384" s="4">
        <f t="shared" si="123"/>
        <v>0</v>
      </c>
      <c r="T4384" s="13"/>
    </row>
    <row r="4385" spans="1:20" ht="11.85" hidden="1" customHeight="1" x14ac:dyDescent="0.2">
      <c r="A4385" s="3" t="s">
        <v>1747</v>
      </c>
      <c r="C4385" s="2">
        <v>0</v>
      </c>
      <c r="D4385" s="2"/>
      <c r="E4385" s="2">
        <v>0</v>
      </c>
      <c r="F4385" s="2"/>
      <c r="G4385" s="2">
        <v>0</v>
      </c>
      <c r="H4385" s="2"/>
      <c r="I4385" s="2">
        <v>0</v>
      </c>
      <c r="J4385" s="2"/>
      <c r="K4385" s="2">
        <v>0</v>
      </c>
      <c r="L4385" s="2"/>
      <c r="M4385" s="4">
        <v>0</v>
      </c>
      <c r="N4385" s="2"/>
      <c r="O4385" s="4">
        <v>0</v>
      </c>
      <c r="P4385" s="2"/>
      <c r="Q4385" s="4">
        <f t="shared" si="123"/>
        <v>0</v>
      </c>
      <c r="T4385" s="13"/>
    </row>
    <row r="4386" spans="1:20" ht="11.85" customHeight="1" x14ac:dyDescent="0.2">
      <c r="A4386" s="3" t="s">
        <v>1748</v>
      </c>
      <c r="C4386" s="2">
        <v>148.33000000000001</v>
      </c>
      <c r="D4386" s="2"/>
      <c r="E4386" s="2">
        <v>82.72</v>
      </c>
      <c r="F4386" s="2"/>
      <c r="G4386" s="2">
        <v>0</v>
      </c>
      <c r="H4386" s="2"/>
      <c r="I4386" s="2">
        <v>200</v>
      </c>
      <c r="J4386" s="2"/>
      <c r="K4386" s="2">
        <v>200</v>
      </c>
      <c r="L4386" s="2"/>
      <c r="M4386" s="4">
        <v>100</v>
      </c>
      <c r="N4386" s="2"/>
      <c r="O4386" s="4">
        <v>0</v>
      </c>
      <c r="P4386" s="2"/>
      <c r="Q4386" s="4">
        <f t="shared" si="123"/>
        <v>100</v>
      </c>
      <c r="T4386" s="13"/>
    </row>
    <row r="4387" spans="1:20" ht="11.85" customHeight="1" x14ac:dyDescent="0.2">
      <c r="A4387" s="3" t="s">
        <v>1749</v>
      </c>
      <c r="C4387" s="2">
        <v>0</v>
      </c>
      <c r="D4387" s="2"/>
      <c r="E4387" s="2">
        <v>0</v>
      </c>
      <c r="F4387" s="2"/>
      <c r="G4387" s="2">
        <v>0</v>
      </c>
      <c r="H4387" s="2"/>
      <c r="I4387" s="2">
        <v>0</v>
      </c>
      <c r="J4387" s="2"/>
      <c r="K4387" s="2">
        <v>0</v>
      </c>
      <c r="L4387" s="2"/>
      <c r="M4387" s="4">
        <v>0</v>
      </c>
      <c r="N4387" s="2"/>
      <c r="O4387" s="4">
        <v>0</v>
      </c>
      <c r="P4387" s="2"/>
      <c r="Q4387" s="4">
        <f t="shared" si="123"/>
        <v>0</v>
      </c>
      <c r="T4387" s="13"/>
    </row>
    <row r="4388" spans="1:20" ht="11.85" customHeight="1" x14ac:dyDescent="0.2">
      <c r="A4388" s="3" t="s">
        <v>1750</v>
      </c>
      <c r="C4388" s="2">
        <v>0</v>
      </c>
      <c r="D4388" s="2"/>
      <c r="E4388" s="2">
        <v>0</v>
      </c>
      <c r="F4388" s="2"/>
      <c r="G4388" s="2">
        <v>0</v>
      </c>
      <c r="H4388" s="2"/>
      <c r="I4388" s="2">
        <v>50</v>
      </c>
      <c r="J4388" s="2"/>
      <c r="K4388" s="2">
        <v>150</v>
      </c>
      <c r="L4388" s="2"/>
      <c r="M4388" s="4">
        <v>150</v>
      </c>
      <c r="N4388" s="2"/>
      <c r="O4388" s="4">
        <v>0</v>
      </c>
      <c r="P4388" s="2"/>
      <c r="Q4388" s="4">
        <f t="shared" si="123"/>
        <v>150</v>
      </c>
      <c r="T4388" s="13"/>
    </row>
    <row r="4389" spans="1:20" ht="11.85" customHeight="1" x14ac:dyDescent="0.2">
      <c r="A4389" s="3" t="s">
        <v>1751</v>
      </c>
      <c r="C4389" s="2">
        <v>0</v>
      </c>
      <c r="D4389" s="2"/>
      <c r="E4389" s="2">
        <v>0</v>
      </c>
      <c r="F4389" s="2"/>
      <c r="G4389" s="2">
        <v>0</v>
      </c>
      <c r="H4389" s="2"/>
      <c r="I4389" s="2">
        <v>0</v>
      </c>
      <c r="J4389" s="2"/>
      <c r="K4389" s="2">
        <v>0</v>
      </c>
      <c r="L4389" s="2"/>
      <c r="M4389" s="4">
        <v>0</v>
      </c>
      <c r="N4389" s="2"/>
      <c r="O4389" s="4">
        <v>0</v>
      </c>
      <c r="P4389" s="2"/>
      <c r="Q4389" s="4">
        <f t="shared" si="123"/>
        <v>0</v>
      </c>
      <c r="T4389" s="13"/>
    </row>
    <row r="4390" spans="1:20" ht="11.85" hidden="1" customHeight="1" x14ac:dyDescent="0.2">
      <c r="A4390" s="3" t="s">
        <v>1752</v>
      </c>
      <c r="C4390" s="2">
        <v>0</v>
      </c>
      <c r="D4390" s="2"/>
      <c r="E4390" s="2">
        <v>0</v>
      </c>
      <c r="F4390" s="2"/>
      <c r="G4390" s="2">
        <v>0</v>
      </c>
      <c r="H4390" s="2"/>
      <c r="I4390" s="2">
        <v>0</v>
      </c>
      <c r="J4390" s="2"/>
      <c r="K4390" s="2">
        <v>0</v>
      </c>
      <c r="L4390" s="2"/>
      <c r="M4390" s="4">
        <v>0</v>
      </c>
      <c r="N4390" s="2"/>
      <c r="O4390" s="4">
        <v>0</v>
      </c>
      <c r="P4390" s="2"/>
      <c r="Q4390" s="4">
        <f t="shared" si="123"/>
        <v>0</v>
      </c>
      <c r="T4390" s="13"/>
    </row>
    <row r="4391" spans="1:20" ht="11.85" customHeight="1" x14ac:dyDescent="0.2">
      <c r="A4391" s="3" t="s">
        <v>1753</v>
      </c>
      <c r="C4391" s="14">
        <v>0</v>
      </c>
      <c r="D4391" s="2"/>
      <c r="E4391" s="14">
        <v>0</v>
      </c>
      <c r="F4391" s="2"/>
      <c r="G4391" s="14">
        <v>0</v>
      </c>
      <c r="H4391" s="2"/>
      <c r="I4391" s="14">
        <v>0</v>
      </c>
      <c r="J4391" s="2"/>
      <c r="K4391" s="14">
        <v>0</v>
      </c>
      <c r="L4391" s="2"/>
      <c r="M4391" s="15">
        <v>0</v>
      </c>
      <c r="N4391" s="2"/>
      <c r="O4391" s="15">
        <v>0</v>
      </c>
      <c r="P4391" s="2"/>
      <c r="Q4391" s="15">
        <f t="shared" si="123"/>
        <v>0</v>
      </c>
      <c r="T4391" s="13"/>
    </row>
    <row r="4392" spans="1:20" ht="11.85" customHeight="1" x14ac:dyDescent="0.2">
      <c r="A4392" s="3" t="s">
        <v>322</v>
      </c>
      <c r="C4392" s="2">
        <f>SUM(C4377:C4391)</f>
        <v>8387.9</v>
      </c>
      <c r="D4392" s="2"/>
      <c r="E4392" s="2">
        <f>SUM(E4377:E4391)</f>
        <v>4685.97</v>
      </c>
      <c r="F4392" s="2"/>
      <c r="G4392" s="2">
        <f>SUM(G4377:G4391)</f>
        <v>6224.4</v>
      </c>
      <c r="H4392" s="2"/>
      <c r="I4392" s="2">
        <f>SUM(I4377:I4391)</f>
        <v>8650</v>
      </c>
      <c r="J4392" s="2"/>
      <c r="K4392" s="4">
        <f>SUM(K4377:K4391)</f>
        <v>7150</v>
      </c>
      <c r="L4392" s="2"/>
      <c r="M4392" s="4">
        <f>SUM(M4377:M4391)</f>
        <v>8150</v>
      </c>
      <c r="N4392" s="2"/>
      <c r="O4392" s="4">
        <f>SUM(O4377:O4391)</f>
        <v>0</v>
      </c>
      <c r="P4392" s="2"/>
      <c r="Q4392" s="4">
        <f>SUM(Q4377:Q4391)</f>
        <v>8150</v>
      </c>
      <c r="T4392" s="17"/>
    </row>
    <row r="4393" spans="1:20" ht="11.85" customHeight="1" x14ac:dyDescent="0.2">
      <c r="D4393" s="2"/>
      <c r="F4393" s="2"/>
      <c r="H4393" s="2"/>
      <c r="J4393" s="2"/>
      <c r="L4393" s="2"/>
      <c r="N4393" s="2"/>
      <c r="P4393" s="2"/>
    </row>
    <row r="4394" spans="1:20" ht="11.85" customHeight="1" x14ac:dyDescent="0.2">
      <c r="A4394" s="3" t="s">
        <v>1754</v>
      </c>
      <c r="C4394" s="2">
        <f>C4364+C4374+C4392</f>
        <v>267810.88</v>
      </c>
      <c r="D4394" s="2"/>
      <c r="E4394" s="2">
        <f>E4364+E4374+E4392</f>
        <v>258062.14999999997</v>
      </c>
      <c r="F4394" s="2"/>
      <c r="G4394" s="2">
        <f>G4364+G4374+G4392</f>
        <v>301740.58</v>
      </c>
      <c r="H4394" s="2"/>
      <c r="I4394" s="2">
        <f>I4364+I4374+I4392</f>
        <v>312755</v>
      </c>
      <c r="J4394" s="2"/>
      <c r="K4394" s="4">
        <f>K4364+K4374+K4392</f>
        <v>312755</v>
      </c>
      <c r="L4394" s="2"/>
      <c r="M4394" s="4">
        <f>M4364+M4374+M4392</f>
        <v>323690</v>
      </c>
      <c r="N4394" s="2"/>
      <c r="O4394" s="4">
        <f>O4364+O4374+O4392</f>
        <v>0</v>
      </c>
      <c r="P4394" s="2"/>
      <c r="Q4394" s="4">
        <f>Q4364+Q4374+Q4392</f>
        <v>323690</v>
      </c>
      <c r="R4394" s="2"/>
      <c r="T4394" s="13"/>
    </row>
    <row r="4395" spans="1:20" ht="11.85" customHeight="1" x14ac:dyDescent="0.2">
      <c r="D4395" s="2"/>
      <c r="F4395" s="2"/>
      <c r="H4395" s="2"/>
      <c r="J4395" s="2"/>
      <c r="L4395" s="2"/>
      <c r="N4395" s="2"/>
      <c r="P4395" s="2"/>
    </row>
    <row r="4396" spans="1:20" ht="11.85" customHeight="1" x14ac:dyDescent="0.2">
      <c r="D4396" s="2"/>
      <c r="F4396" s="2"/>
      <c r="H4396" s="2"/>
      <c r="J4396" s="2"/>
      <c r="L4396" s="2"/>
      <c r="N4396" s="2"/>
      <c r="P4396" s="2"/>
    </row>
    <row r="4397" spans="1:20" ht="11.85" customHeight="1" x14ac:dyDescent="0.2">
      <c r="D4397" s="2"/>
      <c r="F4397" s="2"/>
      <c r="H4397" s="2"/>
      <c r="J4397" s="2"/>
      <c r="L4397" s="2"/>
      <c r="N4397" s="2"/>
      <c r="P4397" s="2"/>
    </row>
    <row r="4398" spans="1:20" ht="11.85" customHeight="1" x14ac:dyDescent="0.2">
      <c r="D4398" s="2"/>
      <c r="F4398" s="2"/>
      <c r="H4398" s="2"/>
      <c r="J4398" s="2"/>
      <c r="L4398" s="2"/>
      <c r="N4398" s="2"/>
      <c r="P4398" s="2"/>
    </row>
    <row r="4399" spans="1:20" ht="11.85" customHeight="1" x14ac:dyDescent="0.2">
      <c r="D4399" s="2"/>
      <c r="F4399" s="2"/>
      <c r="H4399" s="2"/>
      <c r="J4399" s="2"/>
      <c r="L4399" s="2"/>
      <c r="N4399" s="2"/>
      <c r="P4399" s="2"/>
    </row>
    <row r="4400" spans="1:20" ht="11.85" customHeight="1" x14ac:dyDescent="0.2">
      <c r="D4400" s="2"/>
      <c r="F4400" s="2"/>
      <c r="H4400" s="2"/>
      <c r="J4400" s="2"/>
      <c r="L4400" s="2"/>
      <c r="N4400" s="2"/>
      <c r="P4400" s="2"/>
    </row>
    <row r="4401" spans="1:17" ht="11.85" customHeight="1" x14ac:dyDescent="0.2">
      <c r="D4401" s="2"/>
      <c r="F4401" s="2"/>
      <c r="H4401" s="2"/>
      <c r="J4401" s="2"/>
      <c r="L4401" s="2"/>
      <c r="N4401" s="2"/>
      <c r="P4401" s="2"/>
    </row>
    <row r="4402" spans="1:17" ht="11.85" customHeight="1" x14ac:dyDescent="0.2">
      <c r="D4402" s="2"/>
      <c r="F4402" s="2"/>
      <c r="H4402" s="2"/>
      <c r="J4402" s="2"/>
      <c r="L4402" s="2"/>
      <c r="N4402" s="2"/>
      <c r="P4402" s="2"/>
    </row>
    <row r="4403" spans="1:17" ht="11.85" customHeight="1" x14ac:dyDescent="0.2">
      <c r="D4403" s="2"/>
      <c r="F4403" s="2"/>
      <c r="H4403" s="2"/>
      <c r="J4403" s="2"/>
      <c r="L4403" s="2"/>
      <c r="N4403" s="2"/>
      <c r="P4403" s="2"/>
    </row>
    <row r="4404" spans="1:17" ht="11.85" customHeight="1" x14ac:dyDescent="0.2">
      <c r="D4404" s="2"/>
      <c r="F4404" s="2"/>
      <c r="H4404" s="2"/>
      <c r="J4404" s="2"/>
      <c r="L4404" s="2"/>
      <c r="N4404" s="2"/>
      <c r="P4404" s="2"/>
    </row>
    <row r="4405" spans="1:17" ht="11.85" customHeight="1" x14ac:dyDescent="0.2">
      <c r="D4405" s="2"/>
      <c r="F4405" s="2"/>
      <c r="H4405" s="2"/>
      <c r="J4405" s="2"/>
      <c r="L4405" s="2"/>
      <c r="N4405" s="2"/>
      <c r="P4405" s="2"/>
    </row>
    <row r="4406" spans="1:17" ht="11.85" customHeight="1" x14ac:dyDescent="0.2">
      <c r="D4406" s="2"/>
      <c r="F4406" s="2"/>
      <c r="H4406" s="2"/>
      <c r="J4406" s="2"/>
      <c r="L4406" s="2"/>
      <c r="N4406" s="2"/>
      <c r="P4406" s="2"/>
    </row>
    <row r="4407" spans="1:17" ht="11.85" customHeight="1" x14ac:dyDescent="0.2">
      <c r="D4407" s="2"/>
      <c r="F4407" s="2"/>
      <c r="H4407" s="2"/>
      <c r="J4407" s="2"/>
      <c r="L4407" s="2"/>
      <c r="N4407" s="2"/>
      <c r="P4407" s="2"/>
    </row>
    <row r="4408" spans="1:17" ht="11.85" customHeight="1" x14ac:dyDescent="0.2">
      <c r="D4408" s="2"/>
      <c r="F4408" s="2"/>
      <c r="H4408" s="2"/>
      <c r="J4408" s="2"/>
      <c r="L4408" s="2"/>
      <c r="N4408" s="2"/>
      <c r="P4408" s="2"/>
    </row>
    <row r="4409" spans="1:17" ht="11.85" customHeight="1" x14ac:dyDescent="0.2">
      <c r="D4409" s="2"/>
      <c r="F4409" s="2"/>
      <c r="H4409" s="2"/>
      <c r="J4409" s="2"/>
      <c r="L4409" s="2"/>
      <c r="N4409" s="2"/>
      <c r="P4409" s="2"/>
    </row>
    <row r="4410" spans="1:17" ht="11.85" customHeight="1" x14ac:dyDescent="0.2">
      <c r="D4410" s="2"/>
      <c r="F4410" s="2"/>
      <c r="H4410" s="2"/>
      <c r="J4410" s="2"/>
      <c r="L4410" s="2"/>
      <c r="N4410" s="2"/>
      <c r="P4410" s="2"/>
    </row>
    <row r="4411" spans="1:17" ht="11.85" customHeight="1" x14ac:dyDescent="0.2">
      <c r="A4411" s="1"/>
      <c r="B4411" s="1"/>
      <c r="E4411" s="2" t="str">
        <f>$E$1</f>
        <v>CITY OF BRADY</v>
      </c>
    </row>
    <row r="4412" spans="1:17" ht="11.85" customHeight="1" x14ac:dyDescent="0.2">
      <c r="E4412" s="2" t="str">
        <f>$E$2</f>
        <v>BUDGET REPORT</v>
      </c>
    </row>
    <row r="4413" spans="1:17" ht="11.85" customHeight="1" x14ac:dyDescent="0.2">
      <c r="E4413" s="2" t="str">
        <f>$E$3</f>
        <v>FISCAL YEAR 2022 - 2023</v>
      </c>
    </row>
    <row r="4414" spans="1:17" ht="11.85" customHeight="1" x14ac:dyDescent="0.2">
      <c r="A4414" s="3" t="s">
        <v>1661</v>
      </c>
    </row>
    <row r="4415" spans="1:17" ht="11.85" customHeight="1" x14ac:dyDescent="0.2">
      <c r="A4415" s="3" t="s">
        <v>1755</v>
      </c>
    </row>
    <row r="4416" spans="1:17" ht="11.85" customHeight="1" x14ac:dyDescent="0.2">
      <c r="I4416" s="49" t="str">
        <f>$I$6</f>
        <v>(----- 2021-2022 ------)</v>
      </c>
      <c r="J4416" s="49"/>
      <c r="K4416" s="49"/>
      <c r="L4416" s="6"/>
      <c r="M4416" s="49" t="str">
        <f>$M$6</f>
        <v>2022-2023</v>
      </c>
      <c r="N4416" s="49"/>
      <c r="O4416" s="49"/>
      <c r="P4416" s="49"/>
      <c r="Q4416" s="49"/>
    </row>
    <row r="4417" spans="1:21" ht="11.85" customHeight="1" x14ac:dyDescent="0.2">
      <c r="C4417" s="7" t="str">
        <f>$C$7</f>
        <v>2018-2019</v>
      </c>
      <c r="D4417" s="6"/>
      <c r="E4417" s="7" t="str">
        <f>$E$7</f>
        <v>2019-2020</v>
      </c>
      <c r="F4417" s="6"/>
      <c r="G4417" s="7" t="str">
        <f>$G$7</f>
        <v>2020-2021</v>
      </c>
      <c r="H4417" s="6"/>
      <c r="I4417" s="7" t="s">
        <v>9</v>
      </c>
      <c r="J4417" s="6"/>
      <c r="K4417" s="8" t="str">
        <f>+$K$7</f>
        <v>PROJECTED</v>
      </c>
      <c r="L4417" s="6"/>
      <c r="M4417" s="8" t="str">
        <f>$M$7</f>
        <v>2022-2023</v>
      </c>
      <c r="N4417" s="6"/>
      <c r="O4417" s="8" t="str">
        <f>$O$7</f>
        <v>2022-2023</v>
      </c>
      <c r="P4417" s="6"/>
      <c r="Q4417" s="8" t="str">
        <f>$Q$7</f>
        <v xml:space="preserve">APPROVED </v>
      </c>
    </row>
    <row r="4418" spans="1:21" ht="11.85" customHeight="1" x14ac:dyDescent="0.2">
      <c r="A4418" s="9" t="s">
        <v>268</v>
      </c>
      <c r="C4418" s="10" t="s">
        <v>12</v>
      </c>
      <c r="D4418" s="6"/>
      <c r="E4418" s="10" t="s">
        <v>12</v>
      </c>
      <c r="F4418" s="6"/>
      <c r="G4418" s="10" t="s">
        <v>12</v>
      </c>
      <c r="H4418" s="6"/>
      <c r="I4418" s="10" t="s">
        <v>13</v>
      </c>
      <c r="J4418" s="6"/>
      <c r="K4418" s="11" t="s">
        <v>13</v>
      </c>
      <c r="L4418" s="6"/>
      <c r="M4418" s="11" t="str">
        <f>$M$8</f>
        <v>BASE</v>
      </c>
      <c r="N4418" s="6"/>
      <c r="O4418" s="11" t="str">
        <f>$O$8</f>
        <v>SUPPLEMENTAL</v>
      </c>
      <c r="P4418" s="6"/>
      <c r="Q4418" s="11" t="str">
        <f>$Q$8</f>
        <v>BUDGET</v>
      </c>
    </row>
    <row r="4419" spans="1:21" ht="11.85" customHeight="1" x14ac:dyDescent="0.2"/>
    <row r="4420" spans="1:21" ht="11.85" customHeight="1" x14ac:dyDescent="0.2">
      <c r="A4420" s="12" t="s">
        <v>281</v>
      </c>
    </row>
    <row r="4421" spans="1:21" ht="11.85" customHeight="1" x14ac:dyDescent="0.2">
      <c r="A4421" s="3" t="s">
        <v>1756</v>
      </c>
      <c r="C4421" s="2">
        <v>22273.06</v>
      </c>
      <c r="D4421" s="2"/>
      <c r="E4421" s="2">
        <v>22004.45</v>
      </c>
      <c r="F4421" s="2"/>
      <c r="G4421" s="2">
        <v>21521.77</v>
      </c>
      <c r="H4421" s="2"/>
      <c r="I4421" s="2">
        <v>23000</v>
      </c>
      <c r="J4421" s="2"/>
      <c r="K4421" s="2">
        <v>26900</v>
      </c>
      <c r="L4421" s="2"/>
      <c r="M4421" s="4">
        <v>23000</v>
      </c>
      <c r="N4421" s="2"/>
      <c r="O4421" s="4">
        <v>0</v>
      </c>
      <c r="P4421" s="2"/>
      <c r="Q4421" s="4">
        <f t="shared" ref="Q4421:Q4430" si="124">M4421+O4421</f>
        <v>23000</v>
      </c>
      <c r="T4421" s="13"/>
    </row>
    <row r="4422" spans="1:21" ht="10.5" customHeight="1" x14ac:dyDescent="0.2">
      <c r="A4422" s="3" t="s">
        <v>1757</v>
      </c>
      <c r="C4422" s="2">
        <v>0</v>
      </c>
      <c r="D4422" s="2"/>
      <c r="E4422" s="2">
        <v>0</v>
      </c>
      <c r="F4422" s="2"/>
      <c r="G4422" s="2">
        <v>0</v>
      </c>
      <c r="H4422" s="2"/>
      <c r="I4422" s="2">
        <v>500</v>
      </c>
      <c r="J4422" s="2"/>
      <c r="K4422" s="2">
        <v>500</v>
      </c>
      <c r="L4422" s="2"/>
      <c r="M4422" s="4">
        <v>500</v>
      </c>
      <c r="N4422" s="2"/>
      <c r="O4422" s="4">
        <v>0</v>
      </c>
      <c r="P4422" s="2"/>
      <c r="Q4422" s="4">
        <f t="shared" si="124"/>
        <v>500</v>
      </c>
      <c r="T4422" s="13"/>
    </row>
    <row r="4423" spans="1:21" ht="11.85" hidden="1" customHeight="1" x14ac:dyDescent="0.2">
      <c r="A4423" s="3" t="s">
        <v>1758</v>
      </c>
      <c r="C4423" s="2">
        <v>0</v>
      </c>
      <c r="D4423" s="2"/>
      <c r="E4423" s="2">
        <v>0</v>
      </c>
      <c r="F4423" s="2"/>
      <c r="G4423" s="2">
        <v>0</v>
      </c>
      <c r="H4423" s="2"/>
      <c r="I4423" s="2">
        <v>0</v>
      </c>
      <c r="J4423" s="2"/>
      <c r="K4423" s="2">
        <v>0</v>
      </c>
      <c r="L4423" s="2"/>
      <c r="M4423" s="4">
        <v>0</v>
      </c>
      <c r="N4423" s="2"/>
      <c r="O4423" s="4">
        <v>0</v>
      </c>
      <c r="P4423" s="2"/>
      <c r="Q4423" s="4">
        <f t="shared" si="124"/>
        <v>0</v>
      </c>
      <c r="T4423" s="13"/>
    </row>
    <row r="4424" spans="1:21" ht="11.85" customHeight="1" x14ac:dyDescent="0.2">
      <c r="A4424" s="3" t="s">
        <v>1759</v>
      </c>
      <c r="C4424" s="2">
        <v>7286.04</v>
      </c>
      <c r="D4424" s="2"/>
      <c r="E4424" s="2">
        <v>4830.2299999999996</v>
      </c>
      <c r="F4424" s="2"/>
      <c r="G4424" s="2">
        <v>3264.35</v>
      </c>
      <c r="H4424" s="2"/>
      <c r="I4424" s="2">
        <v>4300</v>
      </c>
      <c r="J4424" s="2"/>
      <c r="K4424" s="2">
        <v>4300</v>
      </c>
      <c r="L4424" s="2"/>
      <c r="M4424" s="4">
        <v>4300</v>
      </c>
      <c r="N4424" s="2"/>
      <c r="O4424" s="4">
        <v>0</v>
      </c>
      <c r="P4424" s="2"/>
      <c r="Q4424" s="4">
        <f t="shared" si="124"/>
        <v>4300</v>
      </c>
      <c r="T4424" s="13"/>
    </row>
    <row r="4425" spans="1:21" ht="11.85" customHeight="1" x14ac:dyDescent="0.2">
      <c r="A4425" s="3" t="s">
        <v>1760</v>
      </c>
      <c r="C4425" s="2">
        <v>3578.88</v>
      </c>
      <c r="D4425" s="2"/>
      <c r="E4425" s="2">
        <v>3594.88</v>
      </c>
      <c r="F4425" s="2"/>
      <c r="G4425" s="2">
        <v>2982.4</v>
      </c>
      <c r="H4425" s="2"/>
      <c r="I4425" s="2">
        <v>3600</v>
      </c>
      <c r="J4425" s="2"/>
      <c r="K4425" s="2">
        <v>3600</v>
      </c>
      <c r="L4425" s="2"/>
      <c r="M4425" s="4">
        <v>3600</v>
      </c>
      <c r="N4425" s="2"/>
      <c r="O4425" s="4">
        <v>0</v>
      </c>
      <c r="P4425" s="2"/>
      <c r="Q4425" s="4">
        <f t="shared" si="124"/>
        <v>3600</v>
      </c>
      <c r="T4425" s="13"/>
    </row>
    <row r="4426" spans="1:21" ht="11.85" customHeight="1" x14ac:dyDescent="0.2">
      <c r="A4426" s="3" t="s">
        <v>1761</v>
      </c>
      <c r="C4426" s="2">
        <v>0</v>
      </c>
      <c r="D4426" s="2"/>
      <c r="E4426" s="2">
        <v>0</v>
      </c>
      <c r="F4426" s="2"/>
      <c r="G4426" s="2">
        <v>0</v>
      </c>
      <c r="H4426" s="2"/>
      <c r="I4426" s="2">
        <v>0</v>
      </c>
      <c r="J4426" s="2"/>
      <c r="K4426" s="2">
        <v>0</v>
      </c>
      <c r="L4426" s="2"/>
      <c r="M4426" s="4">
        <v>0</v>
      </c>
      <c r="N4426" s="2"/>
      <c r="O4426" s="4">
        <v>0</v>
      </c>
      <c r="P4426" s="2"/>
      <c r="Q4426" s="4">
        <f t="shared" si="124"/>
        <v>0</v>
      </c>
      <c r="T4426" s="13"/>
    </row>
    <row r="4427" spans="1:21" ht="11.85" customHeight="1" x14ac:dyDescent="0.2">
      <c r="A4427" s="3" t="s">
        <v>1762</v>
      </c>
      <c r="C4427" s="2">
        <v>23895.39</v>
      </c>
      <c r="D4427" s="2"/>
      <c r="E4427" s="2">
        <v>12563.87</v>
      </c>
      <c r="F4427" s="2"/>
      <c r="G4427" s="2">
        <v>7821.97</v>
      </c>
      <c r="H4427" s="2"/>
      <c r="I4427" s="2">
        <v>7000</v>
      </c>
      <c r="J4427" s="2"/>
      <c r="K4427" s="2">
        <v>7000</v>
      </c>
      <c r="L4427" s="2"/>
      <c r="M4427" s="4">
        <v>7000</v>
      </c>
      <c r="N4427" s="2"/>
      <c r="O4427" s="4">
        <v>0</v>
      </c>
      <c r="P4427" s="2"/>
      <c r="Q4427" s="4">
        <f t="shared" si="124"/>
        <v>7000</v>
      </c>
      <c r="T4427" s="13"/>
    </row>
    <row r="4428" spans="1:21" ht="11.85" customHeight="1" x14ac:dyDescent="0.2">
      <c r="A4428" s="3" t="s">
        <v>1763</v>
      </c>
      <c r="C4428" s="2">
        <v>511.21</v>
      </c>
      <c r="D4428" s="2"/>
      <c r="E4428" s="2">
        <v>0</v>
      </c>
      <c r="F4428" s="2"/>
      <c r="G4428" s="2">
        <v>292.06</v>
      </c>
      <c r="H4428" s="2"/>
      <c r="I4428" s="2">
        <v>1000</v>
      </c>
      <c r="J4428" s="2"/>
      <c r="K4428" s="2">
        <v>1000</v>
      </c>
      <c r="L4428" s="2"/>
      <c r="M4428" s="4">
        <v>1000</v>
      </c>
      <c r="N4428" s="2"/>
      <c r="O4428" s="4">
        <v>0</v>
      </c>
      <c r="P4428" s="2"/>
      <c r="Q4428" s="4">
        <f>M4428+O4428</f>
        <v>1000</v>
      </c>
      <c r="T4428" s="13"/>
    </row>
    <row r="4429" spans="1:21" ht="11.85" customHeight="1" x14ac:dyDescent="0.2">
      <c r="A4429" s="3" t="s">
        <v>1764</v>
      </c>
      <c r="C4429" s="2">
        <v>56160</v>
      </c>
      <c r="D4429" s="2"/>
      <c r="E4429" s="2">
        <v>56160</v>
      </c>
      <c r="F4429" s="2"/>
      <c r="G4429" s="2">
        <v>56160</v>
      </c>
      <c r="H4429" s="2"/>
      <c r="I4429" s="2">
        <v>61000</v>
      </c>
      <c r="J4429" s="2"/>
      <c r="K4429" s="2">
        <v>70500</v>
      </c>
      <c r="L4429" s="2"/>
      <c r="M4429" s="4">
        <v>70500</v>
      </c>
      <c r="N4429" s="2"/>
      <c r="O4429" s="4">
        <v>0</v>
      </c>
      <c r="P4429" s="2"/>
      <c r="Q4429" s="4">
        <f>M4429+O4429</f>
        <v>70500</v>
      </c>
      <c r="T4429" s="13"/>
    </row>
    <row r="4430" spans="1:21" ht="11.85" customHeight="1" x14ac:dyDescent="0.2">
      <c r="A4430" s="3" t="s">
        <v>1765</v>
      </c>
      <c r="C4430" s="14">
        <v>26664</v>
      </c>
      <c r="D4430" s="2"/>
      <c r="E4430" s="14">
        <v>26664</v>
      </c>
      <c r="F4430" s="2"/>
      <c r="G4430" s="14">
        <v>26664</v>
      </c>
      <c r="H4430" s="2"/>
      <c r="I4430" s="14">
        <v>27500</v>
      </c>
      <c r="J4430" s="2"/>
      <c r="K4430" s="14">
        <v>27500</v>
      </c>
      <c r="L4430" s="2"/>
      <c r="M4430" s="15">
        <v>27500</v>
      </c>
      <c r="N4430" s="2"/>
      <c r="O4430" s="15">
        <v>0</v>
      </c>
      <c r="P4430" s="2"/>
      <c r="Q4430" s="15">
        <f t="shared" si="124"/>
        <v>27500</v>
      </c>
      <c r="T4430" s="13"/>
    </row>
    <row r="4431" spans="1:21" ht="11.85" customHeight="1" x14ac:dyDescent="0.2">
      <c r="A4431" s="3" t="s">
        <v>299</v>
      </c>
      <c r="C4431" s="2">
        <f>SUM(C4421:C4430)</f>
        <v>140368.58000000002</v>
      </c>
      <c r="D4431" s="2"/>
      <c r="E4431" s="2">
        <f>SUM(E4421:E4430)</f>
        <v>125817.43</v>
      </c>
      <c r="F4431" s="2"/>
      <c r="G4431" s="2">
        <f>SUM(G4421:G4430)</f>
        <v>118706.54999999999</v>
      </c>
      <c r="H4431" s="2"/>
      <c r="I4431" s="2">
        <f>SUM(I4421:I4430)</f>
        <v>127900</v>
      </c>
      <c r="J4431" s="2"/>
      <c r="K4431" s="4">
        <f>SUM(K4421:K4430)</f>
        <v>141300</v>
      </c>
      <c r="L4431" s="2"/>
      <c r="M4431" s="4">
        <f>SUM(M4421:M4430)</f>
        <v>137400</v>
      </c>
      <c r="N4431" s="2"/>
      <c r="O4431" s="4">
        <f>SUM(O4421:O4430)</f>
        <v>0</v>
      </c>
      <c r="P4431" s="2"/>
      <c r="Q4431" s="4">
        <f>SUM(Q4421:Q4430)</f>
        <v>137400</v>
      </c>
      <c r="R4431" s="2"/>
      <c r="T4431" s="13"/>
      <c r="U4431" s="2"/>
    </row>
    <row r="4432" spans="1:21" ht="11.85" customHeight="1" x14ac:dyDescent="0.2">
      <c r="D4432" s="2"/>
      <c r="F4432" s="2"/>
      <c r="H4432" s="2"/>
      <c r="J4432" s="2"/>
      <c r="L4432" s="2"/>
      <c r="N4432" s="2"/>
      <c r="P4432" s="2"/>
      <c r="T4432" s="13"/>
    </row>
    <row r="4433" spans="1:20" ht="11.85" customHeight="1" x14ac:dyDescent="0.2">
      <c r="A4433" s="12" t="s">
        <v>300</v>
      </c>
      <c r="D4433" s="2"/>
      <c r="F4433" s="2"/>
      <c r="H4433" s="2"/>
      <c r="J4433" s="2"/>
      <c r="L4433" s="2"/>
      <c r="N4433" s="2"/>
      <c r="P4433" s="2"/>
      <c r="T4433" s="13"/>
    </row>
    <row r="4434" spans="1:20" ht="11.85" customHeight="1" x14ac:dyDescent="0.2">
      <c r="A4434" s="3" t="s">
        <v>1766</v>
      </c>
      <c r="C4434" s="2">
        <v>2509.4299999999998</v>
      </c>
      <c r="D4434" s="2"/>
      <c r="E4434" s="2">
        <v>2448.92</v>
      </c>
      <c r="F4434" s="2"/>
      <c r="G4434" s="2">
        <v>2350.41</v>
      </c>
      <c r="H4434" s="2"/>
      <c r="I4434" s="2">
        <v>2500</v>
      </c>
      <c r="J4434" s="2"/>
      <c r="K4434" s="2">
        <v>2500</v>
      </c>
      <c r="L4434" s="2"/>
      <c r="M4434" s="4">
        <v>2500</v>
      </c>
      <c r="N4434" s="2"/>
      <c r="O4434" s="4">
        <v>0</v>
      </c>
      <c r="P4434" s="2"/>
      <c r="Q4434" s="4">
        <f t="shared" ref="Q4434:Q4444" si="125">M4434+O4434</f>
        <v>2500</v>
      </c>
      <c r="T4434" s="13"/>
    </row>
    <row r="4435" spans="1:20" ht="11.85" customHeight="1" x14ac:dyDescent="0.2">
      <c r="A4435" s="3" t="s">
        <v>1767</v>
      </c>
      <c r="C4435" s="2">
        <v>15300</v>
      </c>
      <c r="D4435" s="2"/>
      <c r="E4435" s="2">
        <v>15300</v>
      </c>
      <c r="F4435" s="2"/>
      <c r="G4435" s="2">
        <v>14562.99</v>
      </c>
      <c r="H4435" s="2"/>
      <c r="I4435" s="2">
        <v>18000</v>
      </c>
      <c r="J4435" s="2"/>
      <c r="K4435" s="2">
        <v>18000</v>
      </c>
      <c r="L4435" s="2"/>
      <c r="M4435" s="4">
        <v>18000</v>
      </c>
      <c r="N4435" s="2"/>
      <c r="O4435" s="4">
        <v>0</v>
      </c>
      <c r="P4435" s="2"/>
      <c r="Q4435" s="4">
        <f t="shared" si="125"/>
        <v>18000</v>
      </c>
      <c r="T4435" s="13"/>
    </row>
    <row r="4436" spans="1:20" ht="11.85" customHeight="1" x14ac:dyDescent="0.2">
      <c r="A4436" s="3" t="s">
        <v>1768</v>
      </c>
      <c r="C4436" s="2">
        <v>4973.97</v>
      </c>
      <c r="D4436" s="2"/>
      <c r="E4436" s="2">
        <v>2127.31</v>
      </c>
      <c r="F4436" s="2"/>
      <c r="G4436" s="2">
        <v>5095.29</v>
      </c>
      <c r="H4436" s="2"/>
      <c r="I4436" s="2">
        <v>10000</v>
      </c>
      <c r="J4436" s="2"/>
      <c r="K4436" s="2">
        <v>6000</v>
      </c>
      <c r="L4436" s="2"/>
      <c r="M4436" s="4">
        <v>10000</v>
      </c>
      <c r="N4436" s="2"/>
      <c r="O4436" s="4">
        <v>0</v>
      </c>
      <c r="P4436" s="2"/>
      <c r="Q4436" s="4">
        <f t="shared" si="125"/>
        <v>10000</v>
      </c>
      <c r="T4436" s="13"/>
    </row>
    <row r="4437" spans="1:20" ht="11.85" customHeight="1" x14ac:dyDescent="0.2">
      <c r="A4437" s="3" t="s">
        <v>1769</v>
      </c>
      <c r="C4437" s="2">
        <v>0</v>
      </c>
      <c r="D4437" s="2"/>
      <c r="E4437" s="2">
        <v>0</v>
      </c>
      <c r="F4437" s="2"/>
      <c r="G4437" s="2">
        <v>0</v>
      </c>
      <c r="H4437" s="2"/>
      <c r="I4437" s="2">
        <v>0</v>
      </c>
      <c r="J4437" s="2"/>
      <c r="K4437" s="2">
        <v>0</v>
      </c>
      <c r="L4437" s="2"/>
      <c r="M4437" s="4">
        <v>0</v>
      </c>
      <c r="N4437" s="2"/>
      <c r="O4437" s="4">
        <v>0</v>
      </c>
      <c r="P4437" s="2"/>
      <c r="Q4437" s="4">
        <f t="shared" si="125"/>
        <v>0</v>
      </c>
      <c r="T4437" s="13"/>
    </row>
    <row r="4438" spans="1:20" ht="11.85" customHeight="1" x14ac:dyDescent="0.2">
      <c r="A4438" s="3" t="s">
        <v>1770</v>
      </c>
      <c r="C4438" s="2">
        <v>3877.27</v>
      </c>
      <c r="D4438" s="2"/>
      <c r="E4438" s="2">
        <v>3492.42</v>
      </c>
      <c r="F4438" s="2"/>
      <c r="G4438" s="2">
        <v>4301.34</v>
      </c>
      <c r="H4438" s="2"/>
      <c r="I4438" s="2">
        <v>4600</v>
      </c>
      <c r="J4438" s="2"/>
      <c r="K4438" s="2">
        <v>4600</v>
      </c>
      <c r="L4438" s="2"/>
      <c r="M4438" s="4">
        <v>4600</v>
      </c>
      <c r="N4438" s="2"/>
      <c r="O4438" s="4">
        <v>0</v>
      </c>
      <c r="P4438" s="2"/>
      <c r="Q4438" s="4">
        <f t="shared" si="125"/>
        <v>4600</v>
      </c>
      <c r="T4438" s="13"/>
    </row>
    <row r="4439" spans="1:20" ht="11.85" hidden="1" customHeight="1" x14ac:dyDescent="0.2">
      <c r="A4439" s="3" t="s">
        <v>1771</v>
      </c>
      <c r="C4439" s="2">
        <v>0</v>
      </c>
      <c r="D4439" s="2"/>
      <c r="E4439" s="2">
        <v>0</v>
      </c>
      <c r="F4439" s="2"/>
      <c r="G4439" s="2">
        <v>0</v>
      </c>
      <c r="H4439" s="2"/>
      <c r="I4439" s="2">
        <v>0</v>
      </c>
      <c r="J4439" s="2"/>
      <c r="K4439" s="2">
        <v>0</v>
      </c>
      <c r="L4439" s="2"/>
      <c r="M4439" s="4">
        <v>0</v>
      </c>
      <c r="N4439" s="2"/>
      <c r="O4439" s="4">
        <v>0</v>
      </c>
      <c r="P4439" s="2"/>
      <c r="Q4439" s="4">
        <f t="shared" si="125"/>
        <v>0</v>
      </c>
      <c r="T4439" s="13"/>
    </row>
    <row r="4440" spans="1:20" ht="11.85" customHeight="1" x14ac:dyDescent="0.2">
      <c r="A4440" s="3" t="s">
        <v>1772</v>
      </c>
      <c r="C4440" s="2">
        <v>28407.06</v>
      </c>
      <c r="D4440" s="2"/>
      <c r="E4440" s="2">
        <v>36401.71</v>
      </c>
      <c r="F4440" s="2"/>
      <c r="G4440" s="2">
        <v>48369.5</v>
      </c>
      <c r="H4440" s="2"/>
      <c r="I4440" s="2">
        <v>46000</v>
      </c>
      <c r="J4440" s="2"/>
      <c r="K4440" s="2">
        <v>59000</v>
      </c>
      <c r="L4440" s="2"/>
      <c r="M4440" s="4">
        <v>60000</v>
      </c>
      <c r="N4440" s="2"/>
      <c r="O4440" s="4">
        <v>0</v>
      </c>
      <c r="P4440" s="2"/>
      <c r="Q4440" s="4">
        <f t="shared" si="125"/>
        <v>60000</v>
      </c>
      <c r="T4440" s="13"/>
    </row>
    <row r="4441" spans="1:20" ht="11.85" hidden="1" customHeight="1" x14ac:dyDescent="0.2">
      <c r="A4441" s="3" t="s">
        <v>1773</v>
      </c>
      <c r="C4441" s="2">
        <v>0</v>
      </c>
      <c r="D4441" s="2"/>
      <c r="E4441" s="2">
        <v>0</v>
      </c>
      <c r="F4441" s="2"/>
      <c r="G4441" s="2">
        <v>0</v>
      </c>
      <c r="H4441" s="2"/>
      <c r="I4441" s="2">
        <v>0</v>
      </c>
      <c r="J4441" s="2"/>
      <c r="K4441" s="2">
        <v>0</v>
      </c>
      <c r="L4441" s="2"/>
      <c r="M4441" s="4">
        <v>0</v>
      </c>
      <c r="N4441" s="2"/>
      <c r="O4441" s="4">
        <v>0</v>
      </c>
      <c r="P4441" s="2"/>
      <c r="Q4441" s="4">
        <f t="shared" si="125"/>
        <v>0</v>
      </c>
      <c r="T4441" s="13"/>
    </row>
    <row r="4442" spans="1:20" ht="11.85" customHeight="1" x14ac:dyDescent="0.2">
      <c r="A4442" s="3" t="s">
        <v>1774</v>
      </c>
      <c r="C4442" s="2">
        <v>97.31</v>
      </c>
      <c r="D4442" s="43"/>
      <c r="E4442" s="2">
        <v>138.21</v>
      </c>
      <c r="F4442" s="43"/>
      <c r="G4442" s="2">
        <v>639.20000000000005</v>
      </c>
      <c r="H4442" s="43"/>
      <c r="I4442" s="2">
        <v>200</v>
      </c>
      <c r="J4442" s="44"/>
      <c r="K4442" s="2">
        <v>700</v>
      </c>
      <c r="L4442" s="44"/>
      <c r="M4442" s="4">
        <v>200</v>
      </c>
      <c r="N4442" s="44"/>
      <c r="O4442" s="4">
        <v>0</v>
      </c>
      <c r="P4442" s="44"/>
      <c r="Q4442" s="4">
        <f t="shared" si="125"/>
        <v>200</v>
      </c>
      <c r="T4442" s="13"/>
    </row>
    <row r="4443" spans="1:20" ht="11.85" customHeight="1" x14ac:dyDescent="0.2">
      <c r="A4443" s="3" t="s">
        <v>1775</v>
      </c>
      <c r="C4443" s="2">
        <v>3700</v>
      </c>
      <c r="D4443" s="2"/>
      <c r="E4443" s="2">
        <v>9000</v>
      </c>
      <c r="F4443" s="2"/>
      <c r="G4443" s="2">
        <v>8500</v>
      </c>
      <c r="H4443" s="2"/>
      <c r="I4443" s="2">
        <v>3600</v>
      </c>
      <c r="J4443" s="2"/>
      <c r="K4443" s="2">
        <v>3600</v>
      </c>
      <c r="L4443" s="2"/>
      <c r="M4443" s="4">
        <v>5000</v>
      </c>
      <c r="N4443" s="2"/>
      <c r="O4443" s="4">
        <v>0</v>
      </c>
      <c r="P4443" s="2"/>
      <c r="Q4443" s="4">
        <f t="shared" si="125"/>
        <v>5000</v>
      </c>
      <c r="T4443" s="13"/>
    </row>
    <row r="4444" spans="1:20" ht="11.85" customHeight="1" x14ac:dyDescent="0.2">
      <c r="A4444" s="3" t="s">
        <v>1776</v>
      </c>
      <c r="C4444" s="14">
        <v>4.9800000000000004</v>
      </c>
      <c r="D4444" s="2"/>
      <c r="E4444" s="14">
        <v>0</v>
      </c>
      <c r="F4444" s="2"/>
      <c r="G4444" s="14">
        <v>0</v>
      </c>
      <c r="H4444" s="2"/>
      <c r="I4444" s="14">
        <v>0</v>
      </c>
      <c r="J4444" s="2"/>
      <c r="K4444" s="14">
        <v>0</v>
      </c>
      <c r="L4444" s="2"/>
      <c r="M4444" s="15">
        <v>0</v>
      </c>
      <c r="N4444" s="2"/>
      <c r="O4444" s="15">
        <v>0</v>
      </c>
      <c r="P4444" s="2"/>
      <c r="Q4444" s="15">
        <f t="shared" si="125"/>
        <v>0</v>
      </c>
      <c r="T4444" s="13"/>
    </row>
    <row r="4445" spans="1:20" ht="11.85" customHeight="1" x14ac:dyDescent="0.2">
      <c r="A4445" s="3" t="s">
        <v>322</v>
      </c>
      <c r="C4445" s="2">
        <f>SUM(C4434:C4444)</f>
        <v>58870.020000000004</v>
      </c>
      <c r="D4445" s="2"/>
      <c r="E4445" s="2">
        <f>SUM(E4434:E4444)</f>
        <v>68908.570000000007</v>
      </c>
      <c r="F4445" s="2"/>
      <c r="G4445" s="2">
        <f>SUM(G4434:G4444)</f>
        <v>83818.73</v>
      </c>
      <c r="H4445" s="2"/>
      <c r="I4445" s="2">
        <f>SUM(I4434:I4444)</f>
        <v>84900</v>
      </c>
      <c r="J4445" s="2"/>
      <c r="K4445" s="4">
        <f>SUM(K4434:K4444)</f>
        <v>94400</v>
      </c>
      <c r="L4445" s="2"/>
      <c r="M4445" s="4">
        <f>SUM(M4434:M4444)</f>
        <v>100300</v>
      </c>
      <c r="N4445" s="2"/>
      <c r="O4445" s="4">
        <f>SUM(O4434:O4444)</f>
        <v>0</v>
      </c>
      <c r="P4445" s="2"/>
      <c r="Q4445" s="4">
        <f>SUM(Q4434:Q4444)</f>
        <v>100300</v>
      </c>
      <c r="R4445" s="4"/>
      <c r="T4445" s="13"/>
    </row>
    <row r="4446" spans="1:20" ht="11.85" customHeight="1" x14ac:dyDescent="0.2">
      <c r="D4446" s="2"/>
      <c r="F4446" s="2"/>
      <c r="H4446" s="2"/>
      <c r="J4446" s="2"/>
      <c r="L4446" s="2"/>
      <c r="N4446" s="2"/>
      <c r="P4446" s="2"/>
      <c r="T4446" s="13"/>
    </row>
    <row r="4447" spans="1:20" ht="11.85" customHeight="1" x14ac:dyDescent="0.2">
      <c r="A4447" s="3" t="s">
        <v>1777</v>
      </c>
      <c r="C4447" s="2">
        <v>118285.69</v>
      </c>
      <c r="D4447" s="2"/>
      <c r="E4447" s="2">
        <v>831.25</v>
      </c>
      <c r="F4447" s="2"/>
      <c r="G4447" s="2">
        <v>0</v>
      </c>
      <c r="H4447" s="2"/>
      <c r="I4447" s="2">
        <v>0</v>
      </c>
      <c r="J4447" s="2"/>
      <c r="K4447" s="4">
        <v>0</v>
      </c>
      <c r="L4447" s="2"/>
      <c r="M4447" s="4">
        <v>0</v>
      </c>
      <c r="N4447" s="2"/>
      <c r="O4447" s="4">
        <v>0</v>
      </c>
      <c r="P4447" s="2"/>
      <c r="Q4447" s="4">
        <f>M4447+O4447</f>
        <v>0</v>
      </c>
      <c r="T4447" s="13"/>
    </row>
    <row r="4448" spans="1:20" ht="11.85" customHeight="1" x14ac:dyDescent="0.2">
      <c r="A4448" s="3" t="s">
        <v>1778</v>
      </c>
      <c r="C4448" s="14">
        <v>0</v>
      </c>
      <c r="D4448" s="2"/>
      <c r="E4448" s="14">
        <v>0</v>
      </c>
      <c r="F4448" s="2"/>
      <c r="G4448" s="14">
        <v>8994.2800000000007</v>
      </c>
      <c r="H4448" s="2"/>
      <c r="I4448" s="14">
        <v>12500</v>
      </c>
      <c r="J4448" s="2"/>
      <c r="K4448" s="15">
        <v>12500</v>
      </c>
      <c r="L4448" s="2"/>
      <c r="M4448" s="15">
        <v>55000</v>
      </c>
      <c r="N4448" s="2"/>
      <c r="O4448" s="15">
        <v>0</v>
      </c>
      <c r="P4448" s="2"/>
      <c r="Q4448" s="15">
        <f>M4448+O4448</f>
        <v>55000</v>
      </c>
      <c r="T4448" s="13"/>
    </row>
    <row r="4449" spans="1:22" ht="11.85" customHeight="1" x14ac:dyDescent="0.2">
      <c r="A4449" s="3" t="s">
        <v>325</v>
      </c>
      <c r="C4449" s="2">
        <f>SUM(C4447:C4448)</f>
        <v>118285.69</v>
      </c>
      <c r="D4449" s="2"/>
      <c r="E4449" s="2">
        <f>SUM(E4447:E4448)</f>
        <v>831.25</v>
      </c>
      <c r="F4449" s="2"/>
      <c r="G4449" s="2">
        <f>SUM(G4447:G4448)</f>
        <v>8994.2800000000007</v>
      </c>
      <c r="H4449" s="2"/>
      <c r="I4449" s="2">
        <f>SUM(I4447:I4448)</f>
        <v>12500</v>
      </c>
      <c r="J4449" s="2"/>
      <c r="K4449" s="4">
        <f>SUM(K4447:K4448)</f>
        <v>12500</v>
      </c>
      <c r="L4449" s="2"/>
      <c r="M4449" s="4">
        <f>SUM(M4447:M4448)</f>
        <v>55000</v>
      </c>
      <c r="N4449" s="2"/>
      <c r="O4449" s="4">
        <f>SUM(O4447:O4448)</f>
        <v>0</v>
      </c>
      <c r="P4449" s="2"/>
      <c r="Q4449" s="4">
        <f>SUM(Q4447:Q4448)</f>
        <v>55000</v>
      </c>
      <c r="T4449" s="13"/>
    </row>
    <row r="4450" spans="1:22" ht="11.85" customHeight="1" x14ac:dyDescent="0.2">
      <c r="D4450" s="2"/>
      <c r="F4450" s="2"/>
      <c r="H4450" s="2"/>
      <c r="J4450" s="2"/>
      <c r="L4450" s="2"/>
      <c r="N4450" s="2"/>
      <c r="P4450" s="2"/>
      <c r="T4450" s="13"/>
    </row>
    <row r="4451" spans="1:22" ht="11.85" customHeight="1" x14ac:dyDescent="0.2">
      <c r="A4451" s="12" t="s">
        <v>1006</v>
      </c>
      <c r="D4451" s="2"/>
      <c r="F4451" s="2"/>
      <c r="H4451" s="2"/>
      <c r="J4451" s="2"/>
      <c r="L4451" s="2"/>
      <c r="N4451" s="2"/>
      <c r="P4451" s="2"/>
      <c r="T4451" s="13"/>
    </row>
    <row r="4452" spans="1:22" ht="11.85" customHeight="1" x14ac:dyDescent="0.2">
      <c r="A4452" s="3" t="s">
        <v>1779</v>
      </c>
      <c r="C4452" s="14">
        <v>7243.25</v>
      </c>
      <c r="D4452" s="2"/>
      <c r="E4452" s="14">
        <v>23032.41</v>
      </c>
      <c r="F4452" s="2"/>
      <c r="G4452" s="14">
        <v>633.33000000000004</v>
      </c>
      <c r="H4452" s="2"/>
      <c r="I4452" s="14">
        <v>33100</v>
      </c>
      <c r="J4452" s="2"/>
      <c r="K4452" s="15">
        <v>10200</v>
      </c>
      <c r="L4452" s="2"/>
      <c r="M4452" s="15">
        <v>10500</v>
      </c>
      <c r="N4452" s="2"/>
      <c r="O4452" s="15">
        <v>0</v>
      </c>
      <c r="P4452" s="2"/>
      <c r="Q4452" s="15">
        <f>M4452+O4452</f>
        <v>10500</v>
      </c>
      <c r="T4452" s="13"/>
    </row>
    <row r="4453" spans="1:22" ht="11.85" customHeight="1" x14ac:dyDescent="0.2">
      <c r="A4453" s="3" t="s">
        <v>1008</v>
      </c>
      <c r="C4453" s="2">
        <f>SUM(C4452:C4452)</f>
        <v>7243.25</v>
      </c>
      <c r="D4453" s="2"/>
      <c r="E4453" s="2">
        <f>SUM(E4452:E4452)</f>
        <v>23032.41</v>
      </c>
      <c r="F4453" s="2"/>
      <c r="G4453" s="2">
        <f>SUM(G4452:G4452)</f>
        <v>633.33000000000004</v>
      </c>
      <c r="H4453" s="2"/>
      <c r="I4453" s="2">
        <f>SUM(I4452:I4452)</f>
        <v>33100</v>
      </c>
      <c r="J4453" s="2"/>
      <c r="K4453" s="4">
        <f>SUM(K4452:K4452)</f>
        <v>10200</v>
      </c>
      <c r="L4453" s="2"/>
      <c r="M4453" s="4">
        <f>SUM(M4452:M4452)</f>
        <v>10500</v>
      </c>
      <c r="N4453" s="2"/>
      <c r="O4453" s="4">
        <f>SUM(O4452:O4452)</f>
        <v>0</v>
      </c>
      <c r="P4453" s="2"/>
      <c r="Q4453" s="4">
        <f>SUM(Q4452:Q4452)</f>
        <v>10500</v>
      </c>
      <c r="T4453" s="13"/>
    </row>
    <row r="4454" spans="1:22" ht="11.85" customHeight="1" x14ac:dyDescent="0.2">
      <c r="D4454" s="2"/>
      <c r="F4454" s="2"/>
      <c r="H4454" s="2"/>
      <c r="J4454" s="2"/>
      <c r="L4454" s="2"/>
      <c r="N4454" s="2"/>
      <c r="P4454" s="2"/>
    </row>
    <row r="4455" spans="1:22" ht="11.85" customHeight="1" x14ac:dyDescent="0.2">
      <c r="A4455" s="12" t="s">
        <v>326</v>
      </c>
      <c r="D4455" s="2"/>
      <c r="F4455" s="2"/>
      <c r="H4455" s="2"/>
      <c r="J4455" s="2"/>
      <c r="L4455" s="2"/>
      <c r="N4455" s="2"/>
      <c r="P4455" s="2"/>
    </row>
    <row r="4456" spans="1:22" ht="11.85" customHeight="1" x14ac:dyDescent="0.2">
      <c r="A4456" s="3" t="s">
        <v>1780</v>
      </c>
      <c r="C4456" s="2">
        <v>952.42</v>
      </c>
      <c r="D4456" s="2"/>
      <c r="E4456" s="2">
        <v>0</v>
      </c>
      <c r="F4456" s="2"/>
      <c r="G4456" s="2">
        <v>0</v>
      </c>
      <c r="H4456" s="2"/>
      <c r="I4456" s="2">
        <v>0</v>
      </c>
      <c r="J4456" s="2"/>
      <c r="K4456" s="4">
        <v>0</v>
      </c>
      <c r="L4456" s="2"/>
      <c r="M4456" s="4">
        <v>0</v>
      </c>
      <c r="N4456" s="2"/>
      <c r="O4456" s="4">
        <v>0</v>
      </c>
      <c r="P4456" s="2"/>
      <c r="Q4456" s="4">
        <f>M4456+O4456</f>
        <v>0</v>
      </c>
      <c r="T4456" s="13"/>
    </row>
    <row r="4457" spans="1:22" ht="11.85" customHeight="1" x14ac:dyDescent="0.2">
      <c r="A4457" s="3" t="s">
        <v>1781</v>
      </c>
      <c r="C4457" s="2">
        <v>0</v>
      </c>
      <c r="D4457" s="2"/>
      <c r="E4457" s="2">
        <v>0</v>
      </c>
      <c r="F4457" s="2"/>
      <c r="G4457" s="2">
        <v>0</v>
      </c>
      <c r="H4457" s="2"/>
      <c r="I4457" s="2">
        <v>0</v>
      </c>
      <c r="J4457" s="2"/>
      <c r="K4457" s="4">
        <v>0</v>
      </c>
      <c r="L4457" s="2"/>
      <c r="M4457" s="4">
        <v>0</v>
      </c>
      <c r="N4457" s="2"/>
      <c r="O4457" s="4">
        <v>0</v>
      </c>
      <c r="P4457" s="2"/>
      <c r="Q4457" s="4">
        <f>M4457+O4457</f>
        <v>0</v>
      </c>
    </row>
    <row r="4458" spans="1:22" ht="11.85" customHeight="1" x14ac:dyDescent="0.2">
      <c r="A4458" s="3" t="s">
        <v>1782</v>
      </c>
      <c r="C4458" s="14">
        <v>0</v>
      </c>
      <c r="D4458" s="2"/>
      <c r="E4458" s="14">
        <v>0</v>
      </c>
      <c r="F4458" s="2"/>
      <c r="G4458" s="14">
        <v>0</v>
      </c>
      <c r="H4458" s="2"/>
      <c r="I4458" s="14">
        <v>0</v>
      </c>
      <c r="J4458" s="2"/>
      <c r="K4458" s="15">
        <v>0</v>
      </c>
      <c r="L4458" s="2"/>
      <c r="M4458" s="15">
        <v>0</v>
      </c>
      <c r="N4458" s="2"/>
      <c r="O4458" s="15">
        <v>0</v>
      </c>
      <c r="P4458" s="2"/>
      <c r="Q4458" s="15">
        <f>M4458+O4458</f>
        <v>0</v>
      </c>
    </row>
    <row r="4459" spans="1:22" ht="11.85" customHeight="1" x14ac:dyDescent="0.2">
      <c r="A4459" s="3" t="s">
        <v>330</v>
      </c>
      <c r="C4459" s="2">
        <f>SUM(C4456:C4458)</f>
        <v>952.42</v>
      </c>
      <c r="D4459" s="2"/>
      <c r="E4459" s="2">
        <f>SUM(E4456:E4458)</f>
        <v>0</v>
      </c>
      <c r="F4459" s="2"/>
      <c r="G4459" s="2">
        <f>SUM(G4456:G4458)</f>
        <v>0</v>
      </c>
      <c r="H4459" s="2"/>
      <c r="I4459" s="2">
        <f>SUM(I4456:I4458)</f>
        <v>0</v>
      </c>
      <c r="J4459" s="2"/>
      <c r="K4459" s="4">
        <f>SUM(K4456:K4458)</f>
        <v>0</v>
      </c>
      <c r="L4459" s="2"/>
      <c r="M4459" s="4">
        <f>SUM(M4456:M4458)</f>
        <v>0</v>
      </c>
      <c r="N4459" s="2"/>
      <c r="O4459" s="4">
        <f>SUM(O4456:O4458)</f>
        <v>0</v>
      </c>
      <c r="P4459" s="2"/>
      <c r="Q4459" s="4">
        <f>SUM(Q4456:Q4458)</f>
        <v>0</v>
      </c>
    </row>
    <row r="4460" spans="1:22" ht="11.85" customHeight="1" x14ac:dyDescent="0.2">
      <c r="D4460" s="2"/>
      <c r="F4460" s="2"/>
      <c r="H4460" s="2"/>
      <c r="J4460" s="2"/>
      <c r="L4460" s="2"/>
      <c r="N4460" s="2"/>
      <c r="P4460" s="2"/>
    </row>
    <row r="4461" spans="1:22" ht="11.85" customHeight="1" x14ac:dyDescent="0.2">
      <c r="A4461" s="3" t="s">
        <v>1783</v>
      </c>
      <c r="C4461" s="2">
        <f>C4431+C4445+C4449+C4453+C4459</f>
        <v>325719.96000000002</v>
      </c>
      <c r="D4461" s="2"/>
      <c r="E4461" s="2">
        <f>E4431+E4445+E4449+E4453+E4459</f>
        <v>218589.66</v>
      </c>
      <c r="F4461" s="2"/>
      <c r="G4461" s="2">
        <f>G4431+G4445+G4449+G4453+G4459</f>
        <v>212152.88999999996</v>
      </c>
      <c r="H4461" s="2"/>
      <c r="I4461" s="2">
        <f>I4431+I4445+I4449+I4453+I4459</f>
        <v>258400</v>
      </c>
      <c r="J4461" s="2"/>
      <c r="K4461" s="4">
        <f>K4431+K4445+K4449+K4453+K4459</f>
        <v>258400</v>
      </c>
      <c r="L4461" s="2"/>
      <c r="M4461" s="4">
        <f>M4431+M4445+M4449+M4453+M4459</f>
        <v>303200</v>
      </c>
      <c r="N4461" s="2"/>
      <c r="O4461" s="4">
        <f>O4431+O4445+O4449+O4453+O4459</f>
        <v>0</v>
      </c>
      <c r="P4461" s="2"/>
      <c r="Q4461" s="4">
        <f>Q4431+Q4445+Q4449+Q4453+Q4459</f>
        <v>303200</v>
      </c>
      <c r="R4461" s="2"/>
      <c r="T4461" s="13"/>
      <c r="U4461" s="2"/>
      <c r="V4461" s="2"/>
    </row>
    <row r="4462" spans="1:22" ht="11.85" customHeight="1" x14ac:dyDescent="0.2">
      <c r="D4462" s="2"/>
      <c r="F4462" s="2"/>
      <c r="H4462" s="2"/>
      <c r="J4462" s="2"/>
      <c r="L4462" s="2"/>
      <c r="N4462" s="2"/>
      <c r="P4462" s="2"/>
    </row>
    <row r="4463" spans="1:22" ht="11.85" customHeight="1" x14ac:dyDescent="0.2">
      <c r="D4463" s="2"/>
      <c r="F4463" s="2"/>
      <c r="H4463" s="2"/>
      <c r="J4463" s="2"/>
      <c r="L4463" s="2"/>
      <c r="N4463" s="2"/>
      <c r="P4463" s="2"/>
    </row>
    <row r="4464" spans="1:22" ht="11.85" customHeight="1" x14ac:dyDescent="0.2">
      <c r="D4464" s="2"/>
      <c r="F4464" s="2"/>
      <c r="H4464" s="2"/>
      <c r="J4464" s="2"/>
      <c r="L4464" s="2"/>
      <c r="N4464" s="2"/>
      <c r="P4464" s="2"/>
    </row>
    <row r="4465" spans="1:16" ht="11.85" customHeight="1" x14ac:dyDescent="0.2">
      <c r="D4465" s="2"/>
      <c r="F4465" s="2"/>
      <c r="H4465" s="2"/>
      <c r="J4465" s="2"/>
      <c r="L4465" s="2"/>
      <c r="N4465" s="2"/>
      <c r="P4465" s="2"/>
    </row>
    <row r="4466" spans="1:16" ht="11.85" customHeight="1" x14ac:dyDescent="0.2">
      <c r="D4466" s="2"/>
      <c r="F4466" s="2"/>
      <c r="H4466" s="2"/>
      <c r="J4466" s="2"/>
      <c r="L4466" s="2"/>
      <c r="N4466" s="2"/>
      <c r="P4466" s="2"/>
    </row>
    <row r="4467" spans="1:16" ht="11.85" customHeight="1" x14ac:dyDescent="0.2">
      <c r="D4467" s="2"/>
      <c r="F4467" s="2"/>
      <c r="H4467" s="2"/>
      <c r="J4467" s="2"/>
      <c r="L4467" s="2"/>
      <c r="N4467" s="2"/>
      <c r="P4467" s="2"/>
    </row>
    <row r="4468" spans="1:16" ht="11.85" customHeight="1" x14ac:dyDescent="0.2">
      <c r="D4468" s="2"/>
      <c r="F4468" s="2"/>
      <c r="H4468" s="2"/>
      <c r="J4468" s="2"/>
      <c r="L4468" s="2"/>
      <c r="N4468" s="2"/>
      <c r="P4468" s="2"/>
    </row>
    <row r="4469" spans="1:16" ht="11.85" customHeight="1" x14ac:dyDescent="0.2">
      <c r="D4469" s="2"/>
      <c r="F4469" s="2"/>
      <c r="H4469" s="2"/>
      <c r="J4469" s="2"/>
      <c r="L4469" s="2"/>
      <c r="N4469" s="2"/>
      <c r="P4469" s="2"/>
    </row>
    <row r="4470" spans="1:16" ht="11.85" customHeight="1" x14ac:dyDescent="0.2">
      <c r="D4470" s="2"/>
      <c r="F4470" s="2"/>
      <c r="H4470" s="2"/>
      <c r="J4470" s="2"/>
      <c r="L4470" s="2"/>
      <c r="N4470" s="2"/>
      <c r="P4470" s="2"/>
    </row>
    <row r="4471" spans="1:16" ht="11.85" customHeight="1" x14ac:dyDescent="0.2">
      <c r="D4471" s="2"/>
      <c r="F4471" s="2"/>
      <c r="H4471" s="2"/>
      <c r="J4471" s="2"/>
      <c r="L4471" s="2"/>
      <c r="N4471" s="2"/>
      <c r="P4471" s="2"/>
    </row>
    <row r="4472" spans="1:16" ht="11.85" customHeight="1" x14ac:dyDescent="0.2">
      <c r="D4472" s="2"/>
      <c r="F4472" s="2"/>
      <c r="H4472" s="2"/>
      <c r="J4472" s="2"/>
      <c r="L4472" s="2"/>
      <c r="N4472" s="2"/>
      <c r="P4472" s="2"/>
    </row>
    <row r="4473" spans="1:16" ht="11.85" customHeight="1" x14ac:dyDescent="0.2">
      <c r="D4473" s="2"/>
      <c r="F4473" s="2"/>
      <c r="H4473" s="2"/>
      <c r="J4473" s="2"/>
      <c r="L4473" s="2"/>
      <c r="N4473" s="2"/>
      <c r="P4473" s="2"/>
    </row>
    <row r="4474" spans="1:16" ht="11.85" customHeight="1" x14ac:dyDescent="0.2">
      <c r="D4474" s="2"/>
      <c r="F4474" s="2"/>
      <c r="H4474" s="2"/>
      <c r="J4474" s="2"/>
      <c r="L4474" s="2"/>
      <c r="N4474" s="2"/>
      <c r="P4474" s="2"/>
    </row>
    <row r="4475" spans="1:16" ht="11.85" customHeight="1" x14ac:dyDescent="0.2">
      <c r="D4475" s="2"/>
      <c r="F4475" s="2"/>
      <c r="H4475" s="2"/>
      <c r="J4475" s="2"/>
      <c r="L4475" s="2"/>
      <c r="N4475" s="2"/>
      <c r="P4475" s="2"/>
    </row>
    <row r="4476" spans="1:16" ht="11.85" customHeight="1" x14ac:dyDescent="0.2">
      <c r="D4476" s="2"/>
      <c r="F4476" s="2"/>
      <c r="H4476" s="2"/>
      <c r="J4476" s="2"/>
      <c r="L4476" s="2"/>
      <c r="N4476" s="2"/>
      <c r="P4476" s="2"/>
    </row>
    <row r="4477" spans="1:16" ht="11.85" customHeight="1" x14ac:dyDescent="0.2">
      <c r="A4477" s="1"/>
      <c r="B4477" s="1"/>
      <c r="E4477" s="2" t="str">
        <f>$E$1</f>
        <v>CITY OF BRADY</v>
      </c>
    </row>
    <row r="4478" spans="1:16" ht="11.85" customHeight="1" x14ac:dyDescent="0.2">
      <c r="E4478" s="2" t="str">
        <f>$E$2</f>
        <v>BUDGET REPORT</v>
      </c>
    </row>
    <row r="4479" spans="1:16" ht="11.85" customHeight="1" x14ac:dyDescent="0.2">
      <c r="E4479" s="2" t="str">
        <f>$E$3</f>
        <v>FISCAL YEAR 2022 - 2023</v>
      </c>
    </row>
    <row r="4480" spans="1:16" ht="11.85" customHeight="1" x14ac:dyDescent="0.2">
      <c r="A4480" s="3" t="s">
        <v>1661</v>
      </c>
    </row>
    <row r="4481" spans="1:21" ht="11.85" customHeight="1" x14ac:dyDescent="0.2"/>
    <row r="4482" spans="1:21" ht="11.85" customHeight="1" x14ac:dyDescent="0.2">
      <c r="I4482" s="49" t="str">
        <f>$I$6</f>
        <v>(----- 2021-2022 ------)</v>
      </c>
      <c r="J4482" s="49"/>
      <c r="K4482" s="49"/>
      <c r="L4482" s="6"/>
      <c r="M4482" s="49" t="str">
        <f>$M$6</f>
        <v>2022-2023</v>
      </c>
      <c r="N4482" s="49"/>
      <c r="O4482" s="49"/>
      <c r="P4482" s="49"/>
      <c r="Q4482" s="49"/>
    </row>
    <row r="4483" spans="1:21" ht="11.85" customHeight="1" x14ac:dyDescent="0.2">
      <c r="C4483" s="7" t="str">
        <f>$C$7</f>
        <v>2018-2019</v>
      </c>
      <c r="D4483" s="6"/>
      <c r="E4483" s="7" t="str">
        <f>$E$7</f>
        <v>2019-2020</v>
      </c>
      <c r="F4483" s="6"/>
      <c r="G4483" s="7" t="str">
        <f>$G$7</f>
        <v>2020-2021</v>
      </c>
      <c r="H4483" s="6"/>
      <c r="I4483" s="7" t="s">
        <v>9</v>
      </c>
      <c r="J4483" s="6"/>
      <c r="K4483" s="8" t="str">
        <f>+$K$7</f>
        <v>PROJECTED</v>
      </c>
      <c r="L4483" s="6"/>
      <c r="M4483" s="8" t="str">
        <f>$M$7</f>
        <v>2022-2023</v>
      </c>
      <c r="N4483" s="6"/>
      <c r="O4483" s="8" t="str">
        <f>$O$7</f>
        <v>2022-2023</v>
      </c>
      <c r="P4483" s="6"/>
      <c r="Q4483" s="8" t="str">
        <f>$Q$7</f>
        <v xml:space="preserve">APPROVED </v>
      </c>
    </row>
    <row r="4484" spans="1:21" ht="11.85" customHeight="1" x14ac:dyDescent="0.2">
      <c r="A4484" s="9" t="s">
        <v>268</v>
      </c>
      <c r="C4484" s="10" t="s">
        <v>12</v>
      </c>
      <c r="D4484" s="6"/>
      <c r="E4484" s="10" t="s">
        <v>12</v>
      </c>
      <c r="F4484" s="6"/>
      <c r="G4484" s="10" t="s">
        <v>12</v>
      </c>
      <c r="H4484" s="6"/>
      <c r="I4484" s="10" t="s">
        <v>13</v>
      </c>
      <c r="J4484" s="6"/>
      <c r="K4484" s="11" t="s">
        <v>13</v>
      </c>
      <c r="L4484" s="6"/>
      <c r="M4484" s="11" t="str">
        <f>$M$8</f>
        <v>BASE</v>
      </c>
      <c r="N4484" s="6"/>
      <c r="O4484" s="11" t="str">
        <f>$O$8</f>
        <v>SUPPLEMENTAL</v>
      </c>
      <c r="P4484" s="6"/>
      <c r="Q4484" s="11" t="str">
        <f>$Q$8</f>
        <v>BUDGET</v>
      </c>
    </row>
    <row r="4485" spans="1:21" ht="11.85" customHeight="1" x14ac:dyDescent="0.2"/>
    <row r="4486" spans="1:21" ht="11.85" customHeight="1" thickBot="1" x14ac:dyDescent="0.25">
      <c r="A4486" s="3" t="s">
        <v>1111</v>
      </c>
      <c r="C4486" s="25">
        <f>C4337+C4394+C4461</f>
        <v>656101.58000000007</v>
      </c>
      <c r="D4486" s="2"/>
      <c r="E4486" s="25">
        <f>E4337+E4394+E4461</f>
        <v>534355.22</v>
      </c>
      <c r="F4486" s="2"/>
      <c r="G4486" s="25">
        <f>G4337+G4394+G4461</f>
        <v>576281.47</v>
      </c>
      <c r="H4486" s="2"/>
      <c r="I4486" s="25">
        <f>I4337+I4394+I4461</f>
        <v>646754</v>
      </c>
      <c r="J4486" s="2"/>
      <c r="K4486" s="26">
        <f>K4337+K4394+K4461</f>
        <v>652310</v>
      </c>
      <c r="L4486" s="2"/>
      <c r="M4486" s="26">
        <f>M4337+M4394+M4461</f>
        <v>700023</v>
      </c>
      <c r="N4486" s="2"/>
      <c r="O4486" s="26">
        <f>O4337+O4394+O4461</f>
        <v>0</v>
      </c>
      <c r="P4486" s="2"/>
      <c r="Q4486" s="26">
        <f>Q4337+Q4394+Q4461</f>
        <v>700023</v>
      </c>
      <c r="R4486" s="2"/>
    </row>
    <row r="4487" spans="1:21" ht="11.85" customHeight="1" thickTop="1" x14ac:dyDescent="0.2">
      <c r="D4487" s="2"/>
      <c r="F4487" s="2"/>
      <c r="H4487" s="2"/>
      <c r="J4487" s="2"/>
      <c r="L4487" s="2"/>
      <c r="N4487" s="2"/>
      <c r="P4487" s="2"/>
    </row>
    <row r="4488" spans="1:21" ht="11.85" customHeight="1" thickBot="1" x14ac:dyDescent="0.25">
      <c r="A4488" s="3" t="s">
        <v>1112</v>
      </c>
      <c r="C4488" s="25">
        <f>C4264-C4486</f>
        <v>17534.089999999851</v>
      </c>
      <c r="D4488" s="2"/>
      <c r="E4488" s="25">
        <f>E4264-E4486</f>
        <v>-1192.7199999999721</v>
      </c>
      <c r="F4488" s="2"/>
      <c r="G4488" s="25">
        <f>G4264-G4486</f>
        <v>15683.459999999963</v>
      </c>
      <c r="H4488" s="2"/>
      <c r="I4488" s="25">
        <f>I4264-I4486</f>
        <v>-17754</v>
      </c>
      <c r="J4488" s="2"/>
      <c r="K4488" s="25">
        <f>K4264-K4486</f>
        <v>-19196</v>
      </c>
      <c r="L4488" s="2"/>
      <c r="M4488" s="25">
        <f>M4264-M4486</f>
        <v>-63023</v>
      </c>
      <c r="N4488" s="2"/>
      <c r="O4488" s="25">
        <f>O4264-O4486</f>
        <v>0</v>
      </c>
      <c r="P4488" s="2"/>
      <c r="Q4488" s="25">
        <f>Q4264-Q4486</f>
        <v>-63023</v>
      </c>
    </row>
    <row r="4489" spans="1:21" ht="11.85" customHeight="1" thickTop="1" x14ac:dyDescent="0.2">
      <c r="D4489" s="2"/>
      <c r="F4489" s="2"/>
      <c r="H4489" s="2"/>
      <c r="J4489" s="2"/>
      <c r="L4489" s="2"/>
      <c r="N4489" s="2"/>
      <c r="P4489" s="2"/>
    </row>
    <row r="4490" spans="1:21" ht="11.85" customHeight="1" x14ac:dyDescent="0.2">
      <c r="D4490" s="2"/>
      <c r="F4490" s="2"/>
      <c r="H4490" s="2"/>
      <c r="J4490" s="2"/>
      <c r="L4490" s="2"/>
      <c r="N4490" s="2"/>
      <c r="P4490" s="2"/>
    </row>
    <row r="4491" spans="1:21" ht="11.85" customHeight="1" x14ac:dyDescent="0.2">
      <c r="A4491" s="3" t="s">
        <v>1113</v>
      </c>
      <c r="D4491" s="2"/>
      <c r="F4491" s="2"/>
      <c r="H4491" s="2"/>
      <c r="J4491" s="2"/>
      <c r="L4491" s="2"/>
      <c r="N4491" s="2"/>
      <c r="P4491" s="2"/>
    </row>
    <row r="4492" spans="1:21" ht="11.85" customHeight="1" thickBot="1" x14ac:dyDescent="0.25">
      <c r="A4492" s="3" t="s">
        <v>17</v>
      </c>
      <c r="C4492" s="25">
        <f>C4225+C4264-C4486</f>
        <v>228275.6399999999</v>
      </c>
      <c r="D4492" s="2"/>
      <c r="E4492" s="25">
        <f>E4225+E4264-E4486</f>
        <v>227082.91999999993</v>
      </c>
      <c r="F4492" s="2"/>
      <c r="G4492" s="25">
        <f>G4225+G4264-G4486</f>
        <v>242766.37999999989</v>
      </c>
      <c r="H4492" s="2"/>
      <c r="I4492" s="25">
        <f>I4225+I4264-I4486</f>
        <v>225012.37999999989</v>
      </c>
      <c r="J4492" s="2"/>
      <c r="K4492" s="26">
        <f>K4225+K4264-K4486</f>
        <v>223570.37999999989</v>
      </c>
      <c r="L4492" s="2"/>
      <c r="M4492" s="25">
        <f>M4225+M4264-M4486</f>
        <v>160547.37999999989</v>
      </c>
      <c r="N4492" s="2"/>
      <c r="P4492" s="2"/>
      <c r="Q4492" s="25">
        <f>Q4225+Q4264-Q4486</f>
        <v>160547.37999999989</v>
      </c>
      <c r="U4492" s="2"/>
    </row>
    <row r="4493" spans="1:21" ht="11.85" customHeight="1" thickTop="1" x14ac:dyDescent="0.2"/>
    <row r="4494" spans="1:21" ht="11.85" customHeight="1" x14ac:dyDescent="0.2"/>
    <row r="4495" spans="1:21" ht="11.85" customHeight="1" x14ac:dyDescent="0.2"/>
    <row r="4496" spans="1:21" ht="11.85" customHeight="1" x14ac:dyDescent="0.2"/>
    <row r="4497" ht="11.85" customHeight="1" x14ac:dyDescent="0.2"/>
    <row r="4498" ht="11.85" customHeight="1" x14ac:dyDescent="0.2"/>
    <row r="4499" ht="11.85" customHeight="1" x14ac:dyDescent="0.2"/>
    <row r="4500" ht="11.85" customHeight="1" x14ac:dyDescent="0.2"/>
    <row r="4501" ht="11.85" customHeight="1" x14ac:dyDescent="0.2"/>
    <row r="4502" ht="11.85" customHeight="1" x14ac:dyDescent="0.2"/>
    <row r="4503" ht="11.85" customHeight="1" x14ac:dyDescent="0.2"/>
    <row r="4504" ht="11.85" customHeight="1" x14ac:dyDescent="0.2"/>
    <row r="4505" ht="11.85" customHeight="1" x14ac:dyDescent="0.2"/>
    <row r="4506" ht="11.85" customHeight="1" x14ac:dyDescent="0.2"/>
    <row r="4507" ht="11.85" customHeight="1" x14ac:dyDescent="0.2"/>
    <row r="4508" ht="11.85" customHeight="1" x14ac:dyDescent="0.2"/>
    <row r="4509" ht="11.85" customHeight="1" x14ac:dyDescent="0.2"/>
    <row r="4510" ht="11.85" customHeight="1" x14ac:dyDescent="0.2"/>
    <row r="4511" ht="11.85" customHeight="1" x14ac:dyDescent="0.2"/>
    <row r="4512" ht="11.85" customHeight="1" x14ac:dyDescent="0.2"/>
    <row r="4513" ht="11.85" customHeight="1" x14ac:dyDescent="0.2"/>
    <row r="4514" ht="11.85" customHeight="1" x14ac:dyDescent="0.2"/>
    <row r="4515" ht="11.85" customHeight="1" x14ac:dyDescent="0.2"/>
    <row r="4516" ht="11.85" customHeight="1" x14ac:dyDescent="0.2"/>
    <row r="4517" ht="11.85" customHeight="1" x14ac:dyDescent="0.2"/>
    <row r="4518" ht="11.85" customHeight="1" x14ac:dyDescent="0.2"/>
    <row r="4519" ht="11.85" customHeight="1" x14ac:dyDescent="0.2"/>
    <row r="4520" ht="11.85" customHeight="1" x14ac:dyDescent="0.2"/>
    <row r="4521" ht="11.85" customHeight="1" x14ac:dyDescent="0.2"/>
    <row r="4522" ht="11.85" customHeight="1" x14ac:dyDescent="0.2"/>
    <row r="4523" ht="11.85" customHeight="1" x14ac:dyDescent="0.2"/>
    <row r="4524" ht="11.85" customHeight="1" x14ac:dyDescent="0.2"/>
    <row r="4525" ht="11.85" customHeight="1" x14ac:dyDescent="0.2"/>
    <row r="4526" ht="11.85" customHeight="1" x14ac:dyDescent="0.2"/>
    <row r="4527" ht="11.85" customHeight="1" x14ac:dyDescent="0.2"/>
    <row r="4528" ht="11.85" customHeight="1" x14ac:dyDescent="0.2"/>
    <row r="4529" spans="1:5" ht="11.85" customHeight="1" x14ac:dyDescent="0.2"/>
    <row r="4530" spans="1:5" ht="11.85" customHeight="1" x14ac:dyDescent="0.2"/>
    <row r="4531" spans="1:5" ht="11.85" customHeight="1" x14ac:dyDescent="0.2"/>
    <row r="4532" spans="1:5" ht="11.85" customHeight="1" x14ac:dyDescent="0.2"/>
    <row r="4533" spans="1:5" ht="11.85" customHeight="1" x14ac:dyDescent="0.2"/>
    <row r="4534" spans="1:5" ht="11.85" customHeight="1" x14ac:dyDescent="0.2"/>
    <row r="4535" spans="1:5" ht="11.85" customHeight="1" x14ac:dyDescent="0.2"/>
    <row r="4536" spans="1:5" ht="11.85" customHeight="1" x14ac:dyDescent="0.2"/>
    <row r="4537" spans="1:5" ht="11.85" customHeight="1" x14ac:dyDescent="0.2"/>
    <row r="4538" spans="1:5" ht="11.85" customHeight="1" x14ac:dyDescent="0.2"/>
    <row r="4539" spans="1:5" ht="11.85" customHeight="1" x14ac:dyDescent="0.2"/>
    <row r="4540" spans="1:5" ht="11.85" customHeight="1" x14ac:dyDescent="0.2">
      <c r="A4540" s="1"/>
      <c r="B4540" s="1"/>
      <c r="E4540" s="2" t="str">
        <f>$E$1</f>
        <v>CITY OF BRADY</v>
      </c>
    </row>
    <row r="4541" spans="1:5" ht="11.85" customHeight="1" x14ac:dyDescent="0.2">
      <c r="E4541" s="2" t="str">
        <f>$E$2</f>
        <v>BUDGET REPORT</v>
      </c>
    </row>
    <row r="4542" spans="1:5" ht="11.85" customHeight="1" x14ac:dyDescent="0.2">
      <c r="E4542" s="2" t="str">
        <f>$E$3</f>
        <v>FISCAL YEAR 2022 - 2023</v>
      </c>
    </row>
    <row r="4543" spans="1:5" ht="11.85" customHeight="1" x14ac:dyDescent="0.2">
      <c r="A4543" s="3" t="s">
        <v>1784</v>
      </c>
    </row>
    <row r="4544" spans="1:5" ht="11.85" customHeight="1" x14ac:dyDescent="0.2"/>
    <row r="4545" spans="1:20" ht="11.85" customHeight="1" x14ac:dyDescent="0.2">
      <c r="I4545" s="49" t="str">
        <f>$I$6</f>
        <v>(----- 2021-2022 ------)</v>
      </c>
      <c r="J4545" s="49"/>
      <c r="K4545" s="49"/>
      <c r="L4545" s="6"/>
      <c r="M4545" s="49" t="str">
        <f>$M$6</f>
        <v>2022-2023</v>
      </c>
      <c r="N4545" s="49"/>
      <c r="O4545" s="49"/>
      <c r="P4545" s="49"/>
      <c r="Q4545" s="49"/>
    </row>
    <row r="4546" spans="1:20" ht="11.85" customHeight="1" x14ac:dyDescent="0.2">
      <c r="C4546" s="7" t="str">
        <f>$C$7</f>
        <v>2018-2019</v>
      </c>
      <c r="D4546" s="6"/>
      <c r="E4546" s="7" t="str">
        <f>$E$7</f>
        <v>2019-2020</v>
      </c>
      <c r="F4546" s="6"/>
      <c r="G4546" s="7" t="str">
        <f>$G$7</f>
        <v>2020-2021</v>
      </c>
      <c r="H4546" s="6"/>
      <c r="I4546" s="7" t="s">
        <v>9</v>
      </c>
      <c r="J4546" s="6"/>
      <c r="K4546" s="8" t="str">
        <f>+$K$7</f>
        <v>PROJECTED</v>
      </c>
      <c r="L4546" s="6"/>
      <c r="M4546" s="8" t="str">
        <f>$M$7</f>
        <v>2022-2023</v>
      </c>
      <c r="N4546" s="6"/>
      <c r="O4546" s="8" t="str">
        <f>$O$7</f>
        <v>2022-2023</v>
      </c>
      <c r="P4546" s="6"/>
      <c r="Q4546" s="8" t="str">
        <f>$Q$7</f>
        <v xml:space="preserve">APPROVED </v>
      </c>
    </row>
    <row r="4547" spans="1:20" ht="11.85" customHeight="1" x14ac:dyDescent="0.2">
      <c r="A4547" s="9"/>
      <c r="C4547" s="10" t="s">
        <v>12</v>
      </c>
      <c r="D4547" s="6"/>
      <c r="E4547" s="10" t="s">
        <v>12</v>
      </c>
      <c r="F4547" s="6"/>
      <c r="G4547" s="10" t="s">
        <v>12</v>
      </c>
      <c r="H4547" s="6"/>
      <c r="I4547" s="10" t="s">
        <v>13</v>
      </c>
      <c r="J4547" s="6"/>
      <c r="K4547" s="11" t="s">
        <v>13</v>
      </c>
      <c r="L4547" s="6"/>
      <c r="M4547" s="11" t="str">
        <f>$M$8</f>
        <v>BASE</v>
      </c>
      <c r="N4547" s="6"/>
      <c r="O4547" s="11" t="str">
        <f>$O$8</f>
        <v>SUPPLEMENTAL</v>
      </c>
      <c r="P4547" s="6"/>
      <c r="Q4547" s="11" t="str">
        <f>$Q$8</f>
        <v>BUDGET</v>
      </c>
    </row>
    <row r="4548" spans="1:20" ht="11.85" customHeight="1" x14ac:dyDescent="0.2"/>
    <row r="4549" spans="1:20" ht="11.85" customHeight="1" x14ac:dyDescent="0.2">
      <c r="A4549" s="3" t="s">
        <v>16</v>
      </c>
    </row>
    <row r="4550" spans="1:20" ht="11.85" customHeight="1" x14ac:dyDescent="0.2">
      <c r="A4550" s="3" t="s">
        <v>17</v>
      </c>
      <c r="C4550" s="2">
        <f>626667.36-0.1</f>
        <v>626667.26</v>
      </c>
      <c r="D4550" s="2"/>
      <c r="E4550" s="2">
        <f>+C4818</f>
        <v>595851.96</v>
      </c>
      <c r="F4550" s="2"/>
      <c r="G4550" s="2">
        <f>+E4818</f>
        <v>677571.52000000025</v>
      </c>
      <c r="H4550" s="2"/>
      <c r="I4550" s="2">
        <f>+G4818</f>
        <v>584466.76000000047</v>
      </c>
      <c r="J4550" s="2"/>
      <c r="K4550" s="4">
        <f>+I4550</f>
        <v>584466.76000000047</v>
      </c>
      <c r="L4550" s="2"/>
      <c r="M4550" s="4">
        <f>+K4818</f>
        <v>457951.76000000047</v>
      </c>
      <c r="N4550" s="2"/>
      <c r="P4550" s="2"/>
      <c r="Q4550" s="4">
        <f>M4550</f>
        <v>457951.76000000047</v>
      </c>
      <c r="S4550" s="21"/>
    </row>
    <row r="4551" spans="1:20" ht="11.85" customHeight="1" x14ac:dyDescent="0.2">
      <c r="D4551" s="2"/>
      <c r="F4551" s="2"/>
      <c r="H4551" s="2"/>
      <c r="J4551" s="2"/>
      <c r="L4551" s="2"/>
      <c r="N4551" s="2"/>
      <c r="P4551" s="2"/>
    </row>
    <row r="4552" spans="1:20" ht="11.85" customHeight="1" x14ac:dyDescent="0.2">
      <c r="A4552" s="12" t="s">
        <v>18</v>
      </c>
      <c r="D4552" s="2"/>
      <c r="F4552" s="2"/>
      <c r="H4552" s="2"/>
      <c r="J4552" s="2"/>
      <c r="L4552" s="2"/>
      <c r="N4552" s="2"/>
      <c r="P4552" s="2"/>
    </row>
    <row r="4553" spans="1:20" ht="11.85" customHeight="1" x14ac:dyDescent="0.2">
      <c r="D4553" s="2"/>
      <c r="F4553" s="2"/>
      <c r="H4553" s="2"/>
      <c r="J4553" s="2"/>
      <c r="L4553" s="2"/>
      <c r="N4553" s="2"/>
      <c r="P4553" s="2"/>
    </row>
    <row r="4554" spans="1:20" ht="11.85" customHeight="1" x14ac:dyDescent="0.2">
      <c r="A4554" s="12" t="s">
        <v>1583</v>
      </c>
      <c r="D4554" s="2"/>
      <c r="F4554" s="2"/>
      <c r="H4554" s="2"/>
      <c r="J4554" s="2"/>
      <c r="L4554" s="2"/>
      <c r="N4554" s="2"/>
      <c r="P4554" s="2"/>
    </row>
    <row r="4555" spans="1:20" ht="11.85" customHeight="1" x14ac:dyDescent="0.2">
      <c r="A4555" s="3" t="s">
        <v>1785</v>
      </c>
      <c r="C4555" s="2">
        <v>568493.87</v>
      </c>
      <c r="D4555" s="2"/>
      <c r="E4555" s="2">
        <v>564828.74</v>
      </c>
      <c r="F4555" s="2"/>
      <c r="G4555" s="2">
        <v>573407.51</v>
      </c>
      <c r="H4555" s="2"/>
      <c r="I4555" s="2">
        <v>560000</v>
      </c>
      <c r="J4555" s="2"/>
      <c r="K4555" s="2">
        <v>560000</v>
      </c>
      <c r="L4555" s="2"/>
      <c r="M4555" s="4">
        <v>570000</v>
      </c>
      <c r="N4555" s="2"/>
      <c r="O4555" s="4">
        <f>34700+11000-1500</f>
        <v>44200</v>
      </c>
      <c r="P4555" s="2"/>
      <c r="Q4555" s="4">
        <f t="shared" ref="Q4555:Q4561" si="126">M4555+O4555</f>
        <v>614200</v>
      </c>
      <c r="T4555" s="13"/>
    </row>
    <row r="4556" spans="1:20" ht="11.85" customHeight="1" x14ac:dyDescent="0.2">
      <c r="A4556" s="3" t="s">
        <v>1786</v>
      </c>
      <c r="C4556" s="2">
        <v>21683.57</v>
      </c>
      <c r="D4556" s="2"/>
      <c r="E4556" s="2">
        <v>21078.84</v>
      </c>
      <c r="F4556" s="2"/>
      <c r="G4556" s="2">
        <v>21687.15</v>
      </c>
      <c r="H4556" s="2"/>
      <c r="I4556" s="2">
        <v>20000</v>
      </c>
      <c r="J4556" s="2"/>
      <c r="K4556" s="2">
        <v>20000</v>
      </c>
      <c r="L4556" s="2"/>
      <c r="M4556" s="4">
        <v>20000</v>
      </c>
      <c r="N4556" s="2"/>
      <c r="O4556" s="4">
        <f>1300-500</f>
        <v>800</v>
      </c>
      <c r="P4556" s="2"/>
      <c r="Q4556" s="4">
        <f t="shared" si="126"/>
        <v>20800</v>
      </c>
    </row>
    <row r="4557" spans="1:20" ht="11.85" customHeight="1" x14ac:dyDescent="0.2">
      <c r="A4557" s="3" t="s">
        <v>1787</v>
      </c>
      <c r="C4557" s="2">
        <v>390745.97</v>
      </c>
      <c r="D4557" s="2"/>
      <c r="E4557" s="2">
        <v>444613.02</v>
      </c>
      <c r="F4557" s="2"/>
      <c r="G4557" s="2">
        <v>506893.44</v>
      </c>
      <c r="H4557" s="2"/>
      <c r="I4557" s="2">
        <v>490000</v>
      </c>
      <c r="J4557" s="2"/>
      <c r="K4557" s="2">
        <v>490000</v>
      </c>
      <c r="L4557" s="2"/>
      <c r="M4557" s="4">
        <v>500000</v>
      </c>
      <c r="N4557" s="2"/>
      <c r="O4557" s="4">
        <v>30000</v>
      </c>
      <c r="P4557" s="2"/>
      <c r="Q4557" s="4">
        <f t="shared" si="126"/>
        <v>530000</v>
      </c>
    </row>
    <row r="4558" spans="1:20" ht="11.85" customHeight="1" x14ac:dyDescent="0.2">
      <c r="A4558" s="3" t="s">
        <v>1788</v>
      </c>
      <c r="C4558" s="2">
        <v>32496.33</v>
      </c>
      <c r="D4558" s="2"/>
      <c r="E4558" s="2">
        <v>40294.199999999997</v>
      </c>
      <c r="F4558" s="2"/>
      <c r="G4558" s="2">
        <v>46101</v>
      </c>
      <c r="H4558" s="2"/>
      <c r="I4558" s="2">
        <v>40000</v>
      </c>
      <c r="J4558" s="2"/>
      <c r="K4558" s="2">
        <v>40000</v>
      </c>
      <c r="L4558" s="2"/>
      <c r="M4558" s="4">
        <v>40000</v>
      </c>
      <c r="N4558" s="2"/>
      <c r="O4558" s="4">
        <v>0</v>
      </c>
      <c r="P4558" s="2"/>
      <c r="Q4558" s="4">
        <f t="shared" si="126"/>
        <v>40000</v>
      </c>
    </row>
    <row r="4559" spans="1:20" ht="11.85" customHeight="1" x14ac:dyDescent="0.2">
      <c r="A4559" s="3" t="s">
        <v>1789</v>
      </c>
      <c r="C4559" s="2">
        <v>117376.45</v>
      </c>
      <c r="D4559" s="2"/>
      <c r="E4559" s="2">
        <v>126647.34</v>
      </c>
      <c r="F4559" s="2"/>
      <c r="G4559" s="2">
        <v>148270.34</v>
      </c>
      <c r="H4559" s="2"/>
      <c r="I4559" s="2">
        <v>120000</v>
      </c>
      <c r="J4559" s="2"/>
      <c r="K4559" s="2">
        <v>120000</v>
      </c>
      <c r="L4559" s="2"/>
      <c r="M4559" s="4">
        <v>140000</v>
      </c>
      <c r="N4559" s="2"/>
      <c r="O4559" s="4">
        <v>0</v>
      </c>
      <c r="P4559" s="2"/>
      <c r="Q4559" s="4">
        <f t="shared" si="126"/>
        <v>140000</v>
      </c>
    </row>
    <row r="4560" spans="1:20" ht="11.85" customHeight="1" x14ac:dyDescent="0.2">
      <c r="A4560" s="3" t="s">
        <v>1790</v>
      </c>
      <c r="C4560" s="2">
        <v>0</v>
      </c>
      <c r="D4560" s="2"/>
      <c r="E4560" s="2">
        <v>0</v>
      </c>
      <c r="F4560" s="2"/>
      <c r="G4560" s="2">
        <v>0</v>
      </c>
      <c r="H4560" s="2"/>
      <c r="I4560" s="2">
        <v>0</v>
      </c>
      <c r="J4560" s="2"/>
      <c r="K4560" s="2">
        <v>0</v>
      </c>
      <c r="L4560" s="2"/>
      <c r="M4560" s="4">
        <v>0</v>
      </c>
      <c r="N4560" s="2"/>
      <c r="O4560" s="4">
        <v>0</v>
      </c>
      <c r="P4560" s="2"/>
      <c r="Q4560" s="2">
        <f t="shared" si="126"/>
        <v>0</v>
      </c>
    </row>
    <row r="4561" spans="1:32" ht="11.85" customHeight="1" x14ac:dyDescent="0.2">
      <c r="A4561" s="3" t="s">
        <v>1791</v>
      </c>
      <c r="C4561" s="14">
        <v>74650.789999999994</v>
      </c>
      <c r="D4561" s="2"/>
      <c r="E4561" s="14">
        <v>0</v>
      </c>
      <c r="F4561" s="2"/>
      <c r="G4561" s="14">
        <v>0</v>
      </c>
      <c r="H4561" s="2"/>
      <c r="I4561" s="14">
        <v>0</v>
      </c>
      <c r="J4561" s="2"/>
      <c r="K4561" s="14">
        <v>0</v>
      </c>
      <c r="L4561" s="2"/>
      <c r="M4561" s="15">
        <v>0</v>
      </c>
      <c r="N4561" s="2"/>
      <c r="O4561" s="15">
        <v>0</v>
      </c>
      <c r="P4561" s="2"/>
      <c r="Q4561" s="15">
        <f t="shared" si="126"/>
        <v>0</v>
      </c>
    </row>
    <row r="4562" spans="1:32" ht="11.85" customHeight="1" x14ac:dyDescent="0.2">
      <c r="A4562" s="3" t="s">
        <v>1313</v>
      </c>
      <c r="C4562" s="2">
        <f>SUM(C4555:C4561)</f>
        <v>1205446.98</v>
      </c>
      <c r="D4562" s="2"/>
      <c r="E4562" s="2">
        <f>SUM(E4555:E4561)</f>
        <v>1197462.1400000001</v>
      </c>
      <c r="F4562" s="2"/>
      <c r="G4562" s="2">
        <f>SUM(G4555:G4561)</f>
        <v>1296359.4400000002</v>
      </c>
      <c r="H4562" s="2"/>
      <c r="I4562" s="2">
        <f>SUM(I4555:I4561)</f>
        <v>1230000</v>
      </c>
      <c r="J4562" s="2"/>
      <c r="K4562" s="4">
        <f>SUM(K4555:K4561)</f>
        <v>1230000</v>
      </c>
      <c r="L4562" s="2"/>
      <c r="M4562" s="4">
        <f>SUM(M4555:M4561)</f>
        <v>1270000</v>
      </c>
      <c r="N4562" s="2"/>
      <c r="O4562" s="2">
        <f>SUM(O4555:O4561)</f>
        <v>75000</v>
      </c>
      <c r="P4562" s="2"/>
      <c r="Q4562" s="4">
        <f>SUM(Q4555:Q4561)</f>
        <v>1345000</v>
      </c>
      <c r="R4562" s="2"/>
    </row>
    <row r="4563" spans="1:32" ht="11.85" customHeight="1" x14ac:dyDescent="0.2">
      <c r="D4563" s="2"/>
      <c r="F4563" s="2"/>
      <c r="H4563" s="2"/>
      <c r="J4563" s="2"/>
      <c r="L4563" s="2"/>
      <c r="N4563" s="2"/>
      <c r="P4563" s="2"/>
    </row>
    <row r="4564" spans="1:32" ht="11.85" customHeight="1" x14ac:dyDescent="0.2">
      <c r="A4564" s="12" t="s">
        <v>1591</v>
      </c>
      <c r="D4564" s="2"/>
      <c r="F4564" s="2"/>
      <c r="H4564" s="2"/>
      <c r="J4564" s="2"/>
      <c r="L4564" s="2"/>
      <c r="N4564" s="2"/>
      <c r="P4564" s="2"/>
    </row>
    <row r="4565" spans="1:32" ht="11.85" customHeight="1" x14ac:dyDescent="0.2">
      <c r="A4565" s="3" t="s">
        <v>1792</v>
      </c>
      <c r="C4565" s="2">
        <v>302.58999999999997</v>
      </c>
      <c r="D4565" s="2"/>
      <c r="E4565" s="2">
        <v>450.72</v>
      </c>
      <c r="F4565" s="2"/>
      <c r="G4565" s="2">
        <v>395.41</v>
      </c>
      <c r="H4565" s="2"/>
      <c r="I4565" s="2">
        <v>0</v>
      </c>
      <c r="J4565" s="2"/>
      <c r="K4565" s="4">
        <v>0</v>
      </c>
      <c r="L4565" s="2"/>
      <c r="M4565" s="4">
        <v>0</v>
      </c>
      <c r="N4565" s="2"/>
      <c r="O4565" s="4">
        <v>0</v>
      </c>
      <c r="P4565" s="2"/>
      <c r="Q4565" s="4">
        <f t="shared" ref="Q4565:Q4571" si="127">M4565+O4565</f>
        <v>0</v>
      </c>
    </row>
    <row r="4566" spans="1:32" ht="11.85" customHeight="1" x14ac:dyDescent="0.2">
      <c r="A4566" s="3" t="s">
        <v>1793</v>
      </c>
      <c r="C4566" s="2">
        <v>0</v>
      </c>
      <c r="D4566" s="2"/>
      <c r="E4566" s="2">
        <v>0</v>
      </c>
      <c r="F4566" s="2"/>
      <c r="G4566" s="2">
        <v>0</v>
      </c>
      <c r="H4566" s="2"/>
      <c r="I4566" s="2">
        <v>0</v>
      </c>
      <c r="J4566" s="2"/>
      <c r="K4566" s="4">
        <v>0</v>
      </c>
      <c r="L4566" s="2"/>
      <c r="M4566" s="4">
        <v>0</v>
      </c>
      <c r="N4566" s="2"/>
      <c r="O4566" s="4">
        <v>0</v>
      </c>
      <c r="P4566" s="2"/>
      <c r="Q4566" s="4">
        <f t="shared" si="127"/>
        <v>0</v>
      </c>
    </row>
    <row r="4567" spans="1:32" ht="11.85" customHeight="1" x14ac:dyDescent="0.2">
      <c r="A4567" s="3" t="s">
        <v>1794</v>
      </c>
      <c r="C4567" s="2">
        <v>80</v>
      </c>
      <c r="D4567" s="2"/>
      <c r="E4567" s="2">
        <v>0</v>
      </c>
      <c r="F4567" s="2"/>
      <c r="G4567" s="2">
        <v>18.91</v>
      </c>
      <c r="H4567" s="2"/>
      <c r="I4567" s="2">
        <v>0</v>
      </c>
      <c r="J4567" s="2"/>
      <c r="K4567" s="4">
        <v>0</v>
      </c>
      <c r="L4567" s="2"/>
      <c r="M4567" s="4">
        <v>0</v>
      </c>
      <c r="N4567" s="2"/>
      <c r="O4567" s="4">
        <v>0</v>
      </c>
      <c r="P4567" s="2"/>
      <c r="Q4567" s="4">
        <f t="shared" si="127"/>
        <v>0</v>
      </c>
    </row>
    <row r="4568" spans="1:32" ht="11.85" customHeight="1" x14ac:dyDescent="0.2">
      <c r="A4568" s="3" t="s">
        <v>1795</v>
      </c>
      <c r="C4568" s="2">
        <v>0</v>
      </c>
      <c r="D4568" s="2"/>
      <c r="E4568" s="2">
        <v>0</v>
      </c>
      <c r="F4568" s="2"/>
      <c r="G4568" s="2">
        <v>0</v>
      </c>
      <c r="H4568" s="2"/>
      <c r="I4568" s="2">
        <v>0</v>
      </c>
      <c r="J4568" s="2"/>
      <c r="K4568" s="4">
        <v>0</v>
      </c>
      <c r="L4568" s="2"/>
      <c r="M4568" s="4">
        <v>0</v>
      </c>
      <c r="N4568" s="2"/>
      <c r="O4568" s="4">
        <v>0</v>
      </c>
      <c r="P4568" s="2"/>
      <c r="Q4568" s="4">
        <f t="shared" si="127"/>
        <v>0</v>
      </c>
    </row>
    <row r="4569" spans="1:32" ht="11.85" customHeight="1" x14ac:dyDescent="0.2">
      <c r="A4569" s="3" t="s">
        <v>1796</v>
      </c>
      <c r="C4569" s="2">
        <v>434.55</v>
      </c>
      <c r="D4569" s="2"/>
      <c r="E4569" s="2">
        <v>90.6</v>
      </c>
      <c r="F4569" s="2"/>
      <c r="G4569" s="2">
        <v>0</v>
      </c>
      <c r="H4569" s="2"/>
      <c r="I4569" s="2">
        <v>0</v>
      </c>
      <c r="J4569" s="2"/>
      <c r="K4569" s="4">
        <v>0</v>
      </c>
      <c r="L4569" s="2"/>
      <c r="M4569" s="4">
        <v>0</v>
      </c>
      <c r="N4569" s="2"/>
      <c r="O4569" s="4">
        <v>0</v>
      </c>
      <c r="P4569" s="2"/>
      <c r="Q4569" s="4">
        <f t="shared" si="127"/>
        <v>0</v>
      </c>
    </row>
    <row r="4570" spans="1:32" ht="11.85" customHeight="1" x14ac:dyDescent="0.2">
      <c r="A4570" s="3" t="s">
        <v>1797</v>
      </c>
      <c r="C4570" s="2">
        <v>4200</v>
      </c>
      <c r="D4570" s="2"/>
      <c r="E4570" s="2">
        <v>16093.47</v>
      </c>
      <c r="F4570" s="2"/>
      <c r="G4570" s="2">
        <v>10905.4</v>
      </c>
      <c r="H4570" s="2"/>
      <c r="I4570" s="2">
        <v>9000</v>
      </c>
      <c r="J4570" s="2"/>
      <c r="K4570" s="4">
        <v>9000</v>
      </c>
      <c r="L4570" s="2"/>
      <c r="M4570" s="4">
        <v>9000</v>
      </c>
      <c r="N4570" s="2"/>
      <c r="O4570" s="4">
        <v>0</v>
      </c>
      <c r="P4570" s="2"/>
      <c r="Q4570" s="4">
        <f>M4570+O4570</f>
        <v>9000</v>
      </c>
    </row>
    <row r="4571" spans="1:32" ht="11.85" customHeight="1" x14ac:dyDescent="0.2">
      <c r="A4571" s="3" t="s">
        <v>1798</v>
      </c>
      <c r="C4571" s="14">
        <v>85</v>
      </c>
      <c r="D4571" s="2"/>
      <c r="E4571" s="14">
        <v>0</v>
      </c>
      <c r="F4571" s="2"/>
      <c r="G4571" s="14">
        <v>0</v>
      </c>
      <c r="H4571" s="2"/>
      <c r="I4571" s="14">
        <v>0</v>
      </c>
      <c r="J4571" s="2"/>
      <c r="K4571" s="15">
        <v>0</v>
      </c>
      <c r="L4571" s="2"/>
      <c r="M4571" s="15">
        <v>0</v>
      </c>
      <c r="N4571" s="2"/>
      <c r="O4571" s="15">
        <v>0</v>
      </c>
      <c r="P4571" s="2"/>
      <c r="Q4571" s="15">
        <f t="shared" si="127"/>
        <v>0</v>
      </c>
    </row>
    <row r="4572" spans="1:32" ht="11.85" customHeight="1" x14ac:dyDescent="0.2">
      <c r="A4572" s="3" t="s">
        <v>1324</v>
      </c>
      <c r="C4572" s="2">
        <f>SUM(C4565:C4571)</f>
        <v>5102.1400000000003</v>
      </c>
      <c r="D4572" s="2"/>
      <c r="E4572" s="2">
        <f>SUM(E4565:E4571)</f>
        <v>16634.79</v>
      </c>
      <c r="F4572" s="2"/>
      <c r="G4572" s="2">
        <f>SUM(G4565:G4571)</f>
        <v>11319.72</v>
      </c>
      <c r="H4572" s="2"/>
      <c r="I4572" s="2">
        <f>SUM(I4565:I4571)</f>
        <v>9000</v>
      </c>
      <c r="J4572" s="2"/>
      <c r="K4572" s="4">
        <f>SUM(K4565:K4571)</f>
        <v>9000</v>
      </c>
      <c r="L4572" s="2"/>
      <c r="M4572" s="4">
        <f>SUM(M4565:M4571)</f>
        <v>9000</v>
      </c>
      <c r="N4572" s="2"/>
      <c r="O4572" s="4">
        <f>SUM(O4565:O4571)</f>
        <v>0</v>
      </c>
      <c r="P4572" s="2"/>
      <c r="Q4572" s="4">
        <f>SUM(Q4565:Q4571)</f>
        <v>9000</v>
      </c>
      <c r="AF4572" s="4"/>
    </row>
    <row r="4573" spans="1:32" ht="11.85" customHeight="1" x14ac:dyDescent="0.2">
      <c r="D4573" s="2"/>
      <c r="F4573" s="2"/>
      <c r="H4573" s="2"/>
      <c r="J4573" s="2"/>
      <c r="L4573" s="2"/>
      <c r="N4573" s="2"/>
      <c r="P4573" s="2"/>
    </row>
    <row r="4574" spans="1:32" ht="11.85" customHeight="1" x14ac:dyDescent="0.2">
      <c r="A4574" s="12" t="s">
        <v>238</v>
      </c>
      <c r="D4574" s="2"/>
      <c r="F4574" s="2"/>
      <c r="H4574" s="2"/>
      <c r="J4574" s="2"/>
      <c r="L4574" s="2"/>
      <c r="N4574" s="2"/>
      <c r="P4574" s="2"/>
    </row>
    <row r="4575" spans="1:32" ht="11.85" customHeight="1" x14ac:dyDescent="0.2">
      <c r="A4575" s="3" t="s">
        <v>1799</v>
      </c>
      <c r="C4575" s="14">
        <v>0</v>
      </c>
      <c r="D4575" s="2"/>
      <c r="E4575" s="14">
        <v>179471</v>
      </c>
      <c r="F4575" s="2"/>
      <c r="G4575" s="14">
        <v>0</v>
      </c>
      <c r="H4575" s="2"/>
      <c r="I4575" s="14">
        <v>190000</v>
      </c>
      <c r="J4575" s="2"/>
      <c r="K4575" s="15">
        <v>190000</v>
      </c>
      <c r="L4575" s="2"/>
      <c r="M4575" s="15">
        <v>0</v>
      </c>
      <c r="N4575" s="2"/>
      <c r="O4575" s="15">
        <v>0</v>
      </c>
      <c r="P4575" s="2"/>
      <c r="Q4575" s="15">
        <f>M4575+O4575</f>
        <v>0</v>
      </c>
    </row>
    <row r="4576" spans="1:32" ht="11.85" hidden="1" customHeight="1" x14ac:dyDescent="0.2">
      <c r="A4576" s="3" t="s">
        <v>1800</v>
      </c>
      <c r="C4576" s="14">
        <v>0</v>
      </c>
      <c r="D4576" s="2"/>
      <c r="E4576" s="14">
        <v>0</v>
      </c>
      <c r="F4576" s="2"/>
      <c r="G4576" s="14">
        <v>0</v>
      </c>
      <c r="H4576" s="2"/>
      <c r="I4576" s="14">
        <v>0</v>
      </c>
      <c r="J4576" s="2"/>
      <c r="K4576" s="15" t="s">
        <v>58</v>
      </c>
      <c r="L4576" s="2"/>
      <c r="M4576" s="15">
        <v>0</v>
      </c>
      <c r="N4576" s="2"/>
      <c r="O4576" s="15">
        <v>0</v>
      </c>
      <c r="P4576" s="2"/>
      <c r="Q4576" s="15">
        <f>M4576+O4576</f>
        <v>0</v>
      </c>
    </row>
    <row r="4577" spans="1:21" ht="11.85" hidden="1" customHeight="1" x14ac:dyDescent="0.2">
      <c r="A4577" s="3" t="s">
        <v>1801</v>
      </c>
      <c r="C4577" s="14">
        <v>0</v>
      </c>
      <c r="D4577" s="2"/>
      <c r="E4577" s="14">
        <v>0</v>
      </c>
      <c r="F4577" s="2"/>
      <c r="G4577" s="14">
        <v>0</v>
      </c>
      <c r="H4577" s="2"/>
      <c r="I4577" s="14">
        <v>0</v>
      </c>
      <c r="J4577" s="2"/>
      <c r="K4577" s="15">
        <v>0</v>
      </c>
      <c r="L4577" s="2"/>
      <c r="M4577" s="15">
        <v>0</v>
      </c>
      <c r="N4577" s="2"/>
      <c r="O4577" s="15">
        <v>0</v>
      </c>
      <c r="P4577" s="2"/>
      <c r="Q4577" s="15">
        <f>M4577+O4577</f>
        <v>0</v>
      </c>
    </row>
    <row r="4578" spans="1:21" ht="11.85" customHeight="1" x14ac:dyDescent="0.2">
      <c r="A4578" s="3" t="s">
        <v>252</v>
      </c>
      <c r="C4578" s="2">
        <f>SUM(C4575:C4577)</f>
        <v>0</v>
      </c>
      <c r="D4578" s="2"/>
      <c r="E4578" s="2">
        <f>SUM(E4575:E4577)</f>
        <v>179471</v>
      </c>
      <c r="F4578" s="2"/>
      <c r="G4578" s="2">
        <f>SUM(G4575:G4577)</f>
        <v>0</v>
      </c>
      <c r="H4578" s="2"/>
      <c r="I4578" s="2">
        <f>SUM(I4575:I4577)</f>
        <v>190000</v>
      </c>
      <c r="J4578" s="2"/>
      <c r="K4578" s="4">
        <f>SUM(K4575:K4577)</f>
        <v>190000</v>
      </c>
      <c r="L4578" s="2"/>
      <c r="M4578" s="4">
        <f>SUM(M4575:M4577)</f>
        <v>0</v>
      </c>
      <c r="N4578" s="2"/>
      <c r="O4578" s="4">
        <f>SUM(O4575:O4577)</f>
        <v>0</v>
      </c>
      <c r="P4578" s="2"/>
      <c r="Q4578" s="4">
        <f>SUM(Q4575:Q4577)</f>
        <v>0</v>
      </c>
      <c r="U4578" s="2"/>
    </row>
    <row r="4579" spans="1:21" ht="11.85" customHeight="1" x14ac:dyDescent="0.2">
      <c r="D4579" s="2"/>
      <c r="F4579" s="2"/>
      <c r="H4579" s="2"/>
      <c r="J4579" s="2"/>
      <c r="L4579" s="2"/>
      <c r="N4579" s="2"/>
      <c r="P4579" s="2"/>
    </row>
    <row r="4580" spans="1:21" ht="11.85" customHeight="1" thickBot="1" x14ac:dyDescent="0.25">
      <c r="A4580" s="3" t="s">
        <v>265</v>
      </c>
      <c r="C4580" s="25">
        <f>C4562+C4572+C4578</f>
        <v>1210549.1199999999</v>
      </c>
      <c r="D4580" s="2"/>
      <c r="E4580" s="25">
        <f>E4562+E4572+E4578</f>
        <v>1393567.9300000002</v>
      </c>
      <c r="F4580" s="2"/>
      <c r="G4580" s="25">
        <f>G4562+G4572+G4578</f>
        <v>1307679.1600000001</v>
      </c>
      <c r="H4580" s="2"/>
      <c r="I4580" s="25">
        <f>I4562+I4572+I4578</f>
        <v>1429000</v>
      </c>
      <c r="J4580" s="2"/>
      <c r="K4580" s="26">
        <f>K4562+K4572+K4578</f>
        <v>1429000</v>
      </c>
      <c r="L4580" s="2"/>
      <c r="M4580" s="26">
        <f>M4562+M4572+M4578</f>
        <v>1279000</v>
      </c>
      <c r="N4580" s="2"/>
      <c r="O4580" s="25">
        <f>O4562+O4572+O4578</f>
        <v>75000</v>
      </c>
      <c r="P4580" s="2"/>
      <c r="Q4580" s="26">
        <f>Q4562+Q4572+Q4578</f>
        <v>1354000</v>
      </c>
      <c r="R4580" s="2"/>
      <c r="U4580" s="2"/>
    </row>
    <row r="4581" spans="1:21" ht="11.85" customHeight="1" thickTop="1" x14ac:dyDescent="0.2">
      <c r="D4581" s="2"/>
      <c r="F4581" s="2"/>
      <c r="H4581" s="2"/>
      <c r="J4581" s="2"/>
      <c r="L4581" s="2"/>
      <c r="N4581" s="2"/>
      <c r="P4581" s="2"/>
    </row>
    <row r="4582" spans="1:21" ht="11.85" customHeight="1" x14ac:dyDescent="0.2">
      <c r="D4582" s="2"/>
      <c r="F4582" s="2"/>
      <c r="H4582" s="2"/>
      <c r="J4582" s="2"/>
      <c r="L4582" s="2"/>
      <c r="N4582" s="2"/>
      <c r="P4582" s="2"/>
    </row>
    <row r="4583" spans="1:21" ht="11.85" customHeight="1" x14ac:dyDescent="0.2">
      <c r="A4583" s="3" t="s">
        <v>266</v>
      </c>
      <c r="C4583" s="2">
        <f>C4550+C4580</f>
        <v>1837216.38</v>
      </c>
      <c r="D4583" s="2"/>
      <c r="E4583" s="2">
        <f>E4550+E4580</f>
        <v>1989419.8900000001</v>
      </c>
      <c r="F4583" s="2"/>
      <c r="G4583" s="2">
        <f>G4550+G4580</f>
        <v>1985250.6800000004</v>
      </c>
      <c r="H4583" s="2"/>
      <c r="I4583" s="2">
        <f>I4550+I4580</f>
        <v>2013466.7600000005</v>
      </c>
      <c r="J4583" s="2"/>
      <c r="K4583" s="4">
        <f>K4550+K4580</f>
        <v>2013466.7600000005</v>
      </c>
      <c r="L4583" s="2"/>
      <c r="M4583" s="4">
        <f>M4550+M4580</f>
        <v>1736951.7600000005</v>
      </c>
      <c r="N4583" s="2"/>
      <c r="P4583" s="2"/>
      <c r="Q4583" s="4">
        <f>Q4550+Q4580</f>
        <v>1811951.7600000005</v>
      </c>
    </row>
    <row r="4584" spans="1:21" ht="11.85" customHeight="1" x14ac:dyDescent="0.2">
      <c r="D4584" s="2"/>
      <c r="F4584" s="2"/>
      <c r="H4584" s="2"/>
      <c r="J4584" s="2"/>
      <c r="L4584" s="2"/>
      <c r="N4584" s="2"/>
      <c r="P4584" s="2"/>
    </row>
    <row r="4585" spans="1:21" ht="11.85" customHeight="1" x14ac:dyDescent="0.2">
      <c r="D4585" s="2"/>
      <c r="F4585" s="2"/>
      <c r="H4585" s="2"/>
      <c r="J4585" s="2"/>
      <c r="L4585" s="2"/>
      <c r="N4585" s="2"/>
      <c r="P4585" s="2"/>
    </row>
    <row r="4586" spans="1:21" ht="11.85" customHeight="1" x14ac:dyDescent="0.2">
      <c r="D4586" s="2"/>
      <c r="F4586" s="2"/>
      <c r="H4586" s="2"/>
      <c r="J4586" s="2"/>
      <c r="L4586" s="2"/>
      <c r="N4586" s="2"/>
      <c r="P4586" s="2"/>
    </row>
    <row r="4587" spans="1:21" ht="11.85" customHeight="1" x14ac:dyDescent="0.2">
      <c r="D4587" s="2"/>
      <c r="F4587" s="2"/>
      <c r="H4587" s="2"/>
      <c r="J4587" s="2"/>
      <c r="L4587" s="2"/>
      <c r="N4587" s="2"/>
      <c r="P4587" s="2"/>
    </row>
    <row r="4588" spans="1:21" ht="11.85" customHeight="1" x14ac:dyDescent="0.2">
      <c r="D4588" s="2"/>
      <c r="F4588" s="2"/>
      <c r="H4588" s="2"/>
      <c r="J4588" s="2"/>
      <c r="L4588" s="2"/>
      <c r="N4588" s="2"/>
      <c r="P4588" s="2"/>
    </row>
    <row r="4589" spans="1:21" ht="11.85" customHeight="1" x14ac:dyDescent="0.2">
      <c r="D4589" s="2"/>
      <c r="F4589" s="2"/>
      <c r="H4589" s="2"/>
      <c r="J4589" s="2"/>
      <c r="L4589" s="2"/>
      <c r="N4589" s="2"/>
      <c r="P4589" s="2"/>
    </row>
    <row r="4590" spans="1:21" ht="11.85" customHeight="1" x14ac:dyDescent="0.2">
      <c r="D4590" s="2"/>
      <c r="F4590" s="2"/>
      <c r="H4590" s="2"/>
      <c r="J4590" s="2"/>
      <c r="L4590" s="2"/>
      <c r="N4590" s="2"/>
      <c r="P4590" s="2"/>
    </row>
    <row r="4591" spans="1:21" ht="11.85" customHeight="1" x14ac:dyDescent="0.2">
      <c r="D4591" s="2"/>
      <c r="F4591" s="2"/>
      <c r="H4591" s="2"/>
      <c r="J4591" s="2"/>
      <c r="L4591" s="2"/>
      <c r="N4591" s="2"/>
      <c r="P4591" s="2"/>
    </row>
    <row r="4592" spans="1:21" ht="11.85" customHeight="1" x14ac:dyDescent="0.2">
      <c r="D4592" s="2"/>
      <c r="F4592" s="2"/>
      <c r="H4592" s="2"/>
      <c r="J4592" s="2"/>
      <c r="L4592" s="2"/>
      <c r="N4592" s="2"/>
      <c r="P4592" s="2"/>
    </row>
    <row r="4593" spans="1:19" ht="11.85" customHeight="1" x14ac:dyDescent="0.2">
      <c r="D4593" s="2"/>
      <c r="F4593" s="2"/>
      <c r="H4593" s="2"/>
      <c r="J4593" s="2"/>
      <c r="L4593" s="2"/>
      <c r="N4593" s="2"/>
      <c r="P4593" s="2"/>
    </row>
    <row r="4594" spans="1:19" ht="11.85" customHeight="1" x14ac:dyDescent="0.2">
      <c r="D4594" s="2"/>
      <c r="F4594" s="2"/>
      <c r="H4594" s="2"/>
      <c r="J4594" s="2"/>
      <c r="L4594" s="2"/>
      <c r="N4594" s="2"/>
      <c r="P4594" s="2"/>
    </row>
    <row r="4595" spans="1:19" ht="11.85" customHeight="1" x14ac:dyDescent="0.2">
      <c r="D4595" s="2"/>
      <c r="F4595" s="2"/>
      <c r="H4595" s="2"/>
      <c r="J4595" s="2"/>
      <c r="L4595" s="2"/>
      <c r="N4595" s="2"/>
      <c r="P4595" s="2"/>
    </row>
    <row r="4596" spans="1:19" ht="11.85" customHeight="1" x14ac:dyDescent="0.2">
      <c r="D4596" s="2"/>
      <c r="F4596" s="2"/>
      <c r="H4596" s="2"/>
      <c r="J4596" s="2"/>
      <c r="L4596" s="2"/>
      <c r="N4596" s="2"/>
      <c r="P4596" s="2"/>
    </row>
    <row r="4597" spans="1:19" ht="11.85" customHeight="1" x14ac:dyDescent="0.2">
      <c r="D4597" s="2"/>
      <c r="F4597" s="2"/>
      <c r="H4597" s="2"/>
      <c r="J4597" s="2"/>
      <c r="L4597" s="2"/>
      <c r="N4597" s="2"/>
      <c r="P4597" s="2"/>
    </row>
    <row r="4598" spans="1:19" ht="11.85" customHeight="1" x14ac:dyDescent="0.2">
      <c r="D4598" s="2"/>
      <c r="F4598" s="2"/>
      <c r="H4598" s="2"/>
      <c r="J4598" s="2"/>
      <c r="L4598" s="2"/>
      <c r="N4598" s="2"/>
      <c r="P4598" s="2"/>
    </row>
    <row r="4599" spans="1:19" ht="11.85" customHeight="1" x14ac:dyDescent="0.2">
      <c r="D4599" s="2"/>
      <c r="F4599" s="2"/>
      <c r="H4599" s="2"/>
      <c r="J4599" s="2"/>
      <c r="L4599" s="2"/>
      <c r="N4599" s="2"/>
      <c r="P4599" s="2"/>
    </row>
    <row r="4600" spans="1:19" ht="11.85" customHeight="1" x14ac:dyDescent="0.2">
      <c r="D4600" s="2"/>
      <c r="F4600" s="2"/>
      <c r="H4600" s="2"/>
      <c r="J4600" s="2"/>
      <c r="L4600" s="2"/>
      <c r="N4600" s="2"/>
      <c r="P4600" s="2"/>
    </row>
    <row r="4601" spans="1:19" ht="11.85" customHeight="1" x14ac:dyDescent="0.2">
      <c r="D4601" s="2"/>
      <c r="F4601" s="2"/>
      <c r="H4601" s="2"/>
      <c r="J4601" s="2"/>
      <c r="L4601" s="2"/>
      <c r="N4601" s="2"/>
      <c r="P4601" s="2"/>
    </row>
    <row r="4602" spans="1:19" ht="11.85" customHeight="1" x14ac:dyDescent="0.2">
      <c r="D4602" s="2"/>
      <c r="F4602" s="2"/>
      <c r="H4602" s="2"/>
      <c r="J4602" s="2"/>
      <c r="L4602" s="2"/>
      <c r="N4602" s="2"/>
      <c r="P4602" s="2"/>
    </row>
    <row r="4603" spans="1:19" ht="11.85" customHeight="1" x14ac:dyDescent="0.2">
      <c r="D4603" s="2"/>
      <c r="F4603" s="2"/>
      <c r="H4603" s="2"/>
      <c r="J4603" s="2"/>
      <c r="L4603" s="2"/>
      <c r="N4603" s="2"/>
      <c r="P4603" s="2"/>
    </row>
    <row r="4604" spans="1:19" ht="11.85" customHeight="1" x14ac:dyDescent="0.2">
      <c r="D4604" s="2"/>
      <c r="F4604" s="2"/>
      <c r="H4604" s="2"/>
      <c r="J4604" s="2"/>
      <c r="L4604" s="2"/>
      <c r="N4604" s="2"/>
      <c r="P4604" s="2"/>
    </row>
    <row r="4605" spans="1:19" ht="11.85" customHeight="1" x14ac:dyDescent="0.2">
      <c r="A4605" s="1"/>
      <c r="B4605" s="1"/>
      <c r="E4605" s="2" t="str">
        <f>$E$1</f>
        <v>CITY OF BRADY</v>
      </c>
    </row>
    <row r="4606" spans="1:19" ht="11.85" customHeight="1" x14ac:dyDescent="0.2">
      <c r="E4606" s="2" t="str">
        <f>$E$2</f>
        <v>BUDGET REPORT</v>
      </c>
    </row>
    <row r="4607" spans="1:19" ht="11.85" customHeight="1" x14ac:dyDescent="0.2">
      <c r="E4607" s="2" t="str">
        <f>$E$3</f>
        <v>FISCAL YEAR 2022 - 2023</v>
      </c>
    </row>
    <row r="4608" spans="1:19" ht="11.85" customHeight="1" x14ac:dyDescent="0.2">
      <c r="A4608" s="3" t="s">
        <v>1784</v>
      </c>
      <c r="S4608" s="21"/>
    </row>
    <row r="4609" spans="1:21" ht="11.85" customHeight="1" x14ac:dyDescent="0.2">
      <c r="A4609" s="3" t="s">
        <v>1802</v>
      </c>
    </row>
    <row r="4610" spans="1:21" ht="11.85" customHeight="1" x14ac:dyDescent="0.2">
      <c r="I4610" s="49" t="str">
        <f>$I$6</f>
        <v>(----- 2021-2022 ------)</v>
      </c>
      <c r="J4610" s="49"/>
      <c r="K4610" s="49"/>
      <c r="L4610" s="6"/>
      <c r="M4610" s="49" t="str">
        <f>$M$6</f>
        <v>2022-2023</v>
      </c>
      <c r="N4610" s="49"/>
      <c r="O4610" s="49"/>
      <c r="P4610" s="49"/>
      <c r="Q4610" s="49"/>
    </row>
    <row r="4611" spans="1:21" ht="11.85" customHeight="1" x14ac:dyDescent="0.2">
      <c r="C4611" s="7" t="str">
        <f>$C$7</f>
        <v>2018-2019</v>
      </c>
      <c r="D4611" s="6"/>
      <c r="E4611" s="7" t="str">
        <f>$E$7</f>
        <v>2019-2020</v>
      </c>
      <c r="F4611" s="6"/>
      <c r="G4611" s="7" t="str">
        <f>$G$7</f>
        <v>2020-2021</v>
      </c>
      <c r="H4611" s="6"/>
      <c r="I4611" s="7" t="s">
        <v>9</v>
      </c>
      <c r="J4611" s="6"/>
      <c r="K4611" s="8" t="str">
        <f>+$K$7</f>
        <v>PROJECTED</v>
      </c>
      <c r="L4611" s="6"/>
      <c r="M4611" s="8" t="str">
        <f>$M$7</f>
        <v>2022-2023</v>
      </c>
      <c r="N4611" s="6"/>
      <c r="O4611" s="8" t="str">
        <f>$O$7</f>
        <v>2022-2023</v>
      </c>
      <c r="P4611" s="6"/>
      <c r="Q4611" s="8" t="str">
        <f>$Q$7</f>
        <v xml:space="preserve">APPROVED </v>
      </c>
    </row>
    <row r="4612" spans="1:21" ht="11.85" customHeight="1" x14ac:dyDescent="0.2">
      <c r="A4612" s="9" t="s">
        <v>268</v>
      </c>
      <c r="C4612" s="10" t="s">
        <v>12</v>
      </c>
      <c r="D4612" s="6"/>
      <c r="E4612" s="10" t="s">
        <v>12</v>
      </c>
      <c r="F4612" s="6"/>
      <c r="G4612" s="10" t="s">
        <v>12</v>
      </c>
      <c r="H4612" s="6"/>
      <c r="I4612" s="10" t="s">
        <v>13</v>
      </c>
      <c r="J4612" s="6"/>
      <c r="K4612" s="11" t="s">
        <v>13</v>
      </c>
      <c r="L4612" s="6"/>
      <c r="M4612" s="11" t="str">
        <f>$M$8</f>
        <v>BASE</v>
      </c>
      <c r="N4612" s="6"/>
      <c r="O4612" s="11" t="str">
        <f>$O$8</f>
        <v>SUPPLEMENTAL</v>
      </c>
      <c r="P4612" s="6"/>
      <c r="Q4612" s="11" t="str">
        <f>$Q$8</f>
        <v>BUDGET</v>
      </c>
    </row>
    <row r="4613" spans="1:21" ht="11.85" customHeight="1" x14ac:dyDescent="0.2"/>
    <row r="4614" spans="1:21" ht="11.85" customHeight="1" x14ac:dyDescent="0.2">
      <c r="A4614" s="12" t="s">
        <v>269</v>
      </c>
    </row>
    <row r="4615" spans="1:21" ht="11.85" customHeight="1" x14ac:dyDescent="0.2">
      <c r="A4615" s="3" t="s">
        <v>1803</v>
      </c>
      <c r="C4615" s="2">
        <v>284391.65000000002</v>
      </c>
      <c r="D4615" s="2"/>
      <c r="E4615" s="2">
        <v>290456.53999999998</v>
      </c>
      <c r="F4615" s="2"/>
      <c r="G4615" s="2">
        <v>314662.69</v>
      </c>
      <c r="H4615" s="2"/>
      <c r="I4615" s="2">
        <v>305120</v>
      </c>
      <c r="J4615" s="2"/>
      <c r="K4615" s="2">
        <v>305120</v>
      </c>
      <c r="L4615" s="2"/>
      <c r="M4615" s="4">
        <f>314339+707</f>
        <v>315046</v>
      </c>
      <c r="N4615" s="2"/>
      <c r="O4615" s="4">
        <v>0</v>
      </c>
      <c r="P4615" s="2"/>
      <c r="Q4615" s="4">
        <f t="shared" ref="Q4615:Q4622" si="128">M4615+O4615</f>
        <v>315046</v>
      </c>
      <c r="T4615" s="13"/>
    </row>
    <row r="4616" spans="1:21" ht="11.85" customHeight="1" x14ac:dyDescent="0.2">
      <c r="A4616" s="3" t="s">
        <v>1804</v>
      </c>
      <c r="C4616" s="2">
        <v>19619.060000000001</v>
      </c>
      <c r="D4616" s="2"/>
      <c r="E4616" s="2">
        <v>14866.58</v>
      </c>
      <c r="F4616" s="2"/>
      <c r="G4616" s="2">
        <v>19992.68</v>
      </c>
      <c r="H4616" s="2"/>
      <c r="I4616" s="2">
        <v>21300</v>
      </c>
      <c r="J4616" s="2"/>
      <c r="K4616" s="2">
        <v>21300</v>
      </c>
      <c r="L4616" s="2"/>
      <c r="M4616" s="4">
        <v>21300</v>
      </c>
      <c r="N4616" s="2"/>
      <c r="O4616" s="4">
        <v>0</v>
      </c>
      <c r="P4616" s="2"/>
      <c r="Q4616" s="4">
        <f t="shared" si="128"/>
        <v>21300</v>
      </c>
      <c r="T4616" s="13"/>
    </row>
    <row r="4617" spans="1:21" ht="11.85" customHeight="1" x14ac:dyDescent="0.2">
      <c r="A4617" s="3" t="s">
        <v>1805</v>
      </c>
      <c r="C4617" s="2">
        <v>1200</v>
      </c>
      <c r="D4617" s="2"/>
      <c r="E4617" s="2">
        <v>1200</v>
      </c>
      <c r="F4617" s="2"/>
      <c r="G4617" s="2">
        <v>1200</v>
      </c>
      <c r="H4617" s="2"/>
      <c r="I4617" s="2">
        <v>2400</v>
      </c>
      <c r="J4617" s="2"/>
      <c r="K4617" s="2">
        <v>2400</v>
      </c>
      <c r="L4617" s="2"/>
      <c r="M4617" s="4">
        <v>3000</v>
      </c>
      <c r="N4617" s="2"/>
      <c r="O4617" s="4">
        <v>0</v>
      </c>
      <c r="P4617" s="2"/>
      <c r="Q4617" s="4">
        <f t="shared" si="128"/>
        <v>3000</v>
      </c>
      <c r="T4617" s="13"/>
    </row>
    <row r="4618" spans="1:21" ht="11.85" customHeight="1" x14ac:dyDescent="0.2">
      <c r="A4618" s="3" t="s">
        <v>1806</v>
      </c>
      <c r="C4618" s="2">
        <v>94931.44</v>
      </c>
      <c r="D4618" s="2"/>
      <c r="E4618" s="2">
        <v>108280.25</v>
      </c>
      <c r="F4618" s="2"/>
      <c r="G4618" s="2">
        <v>106813.77</v>
      </c>
      <c r="H4618" s="2"/>
      <c r="I4618" s="2">
        <v>106488</v>
      </c>
      <c r="J4618" s="2"/>
      <c r="K4618" s="2">
        <v>106488</v>
      </c>
      <c r="L4618" s="2"/>
      <c r="M4618" s="4">
        <v>116640</v>
      </c>
      <c r="N4618" s="2"/>
      <c r="O4618" s="4">
        <v>0</v>
      </c>
      <c r="P4618" s="2"/>
      <c r="Q4618" s="4">
        <f t="shared" si="128"/>
        <v>116640</v>
      </c>
      <c r="T4618" s="13"/>
    </row>
    <row r="4619" spans="1:21" ht="11.85" customHeight="1" x14ac:dyDescent="0.2">
      <c r="A4619" s="3" t="s">
        <v>1807</v>
      </c>
      <c r="C4619" s="2">
        <v>32291.11</v>
      </c>
      <c r="D4619" s="2"/>
      <c r="E4619" s="2">
        <v>31274.65</v>
      </c>
      <c r="F4619" s="2"/>
      <c r="G4619" s="2">
        <v>33446.15</v>
      </c>
      <c r="H4619" s="2"/>
      <c r="I4619" s="2">
        <v>31410</v>
      </c>
      <c r="J4619" s="2"/>
      <c r="K4619" s="2">
        <v>31410</v>
      </c>
      <c r="L4619" s="2"/>
      <c r="M4619" s="4">
        <f>32591+70</f>
        <v>32661</v>
      </c>
      <c r="N4619" s="2"/>
      <c r="O4619" s="4">
        <v>0</v>
      </c>
      <c r="P4619" s="2"/>
      <c r="Q4619" s="4">
        <f t="shared" si="128"/>
        <v>32661</v>
      </c>
      <c r="T4619" s="13"/>
    </row>
    <row r="4620" spans="1:21" ht="11.85" customHeight="1" x14ac:dyDescent="0.2">
      <c r="A4620" s="3" t="s">
        <v>1808</v>
      </c>
      <c r="C4620" s="2">
        <v>17403.16</v>
      </c>
      <c r="D4620" s="2"/>
      <c r="E4620" s="2">
        <v>17538.599999999999</v>
      </c>
      <c r="F4620" s="2"/>
      <c r="G4620" s="2">
        <v>16693.45</v>
      </c>
      <c r="H4620" s="2"/>
      <c r="I4620" s="2">
        <v>19206</v>
      </c>
      <c r="J4620" s="2"/>
      <c r="K4620" s="2">
        <v>19206</v>
      </c>
      <c r="L4620" s="2"/>
      <c r="M4620" s="4">
        <v>19926</v>
      </c>
      <c r="N4620" s="2"/>
      <c r="O4620" s="4">
        <v>0</v>
      </c>
      <c r="P4620" s="2"/>
      <c r="Q4620" s="4">
        <f t="shared" si="128"/>
        <v>19926</v>
      </c>
      <c r="T4620" s="13"/>
    </row>
    <row r="4621" spans="1:21" ht="11.85" customHeight="1" x14ac:dyDescent="0.2">
      <c r="A4621" s="3" t="s">
        <v>1809</v>
      </c>
      <c r="C4621" s="2">
        <v>342.04</v>
      </c>
      <c r="D4621" s="2"/>
      <c r="E4621" s="2">
        <v>1321.72</v>
      </c>
      <c r="F4621" s="2"/>
      <c r="G4621" s="2">
        <v>2612.7199999999998</v>
      </c>
      <c r="H4621" s="2"/>
      <c r="I4621" s="2">
        <v>1296</v>
      </c>
      <c r="J4621" s="2"/>
      <c r="K4621" s="2">
        <v>1296</v>
      </c>
      <c r="L4621" s="2"/>
      <c r="M4621" s="4">
        <v>1053</v>
      </c>
      <c r="N4621" s="2"/>
      <c r="O4621" s="4">
        <v>0</v>
      </c>
      <c r="P4621" s="2"/>
      <c r="Q4621" s="4">
        <f t="shared" si="128"/>
        <v>1053</v>
      </c>
      <c r="T4621" s="13"/>
    </row>
    <row r="4622" spans="1:21" ht="11.85" customHeight="1" x14ac:dyDescent="0.2">
      <c r="A4622" s="3" t="s">
        <v>1810</v>
      </c>
      <c r="C4622" s="14">
        <v>22760.77</v>
      </c>
      <c r="D4622" s="2"/>
      <c r="E4622" s="14">
        <v>22825.97</v>
      </c>
      <c r="F4622" s="2"/>
      <c r="G4622" s="14">
        <v>24094</v>
      </c>
      <c r="H4622" s="2"/>
      <c r="I4622" s="14">
        <v>25461</v>
      </c>
      <c r="J4622" s="2"/>
      <c r="K4622" s="14">
        <v>25461</v>
      </c>
      <c r="L4622" s="2"/>
      <c r="M4622" s="15">
        <f>26180+60</f>
        <v>26240</v>
      </c>
      <c r="N4622" s="2"/>
      <c r="O4622" s="15">
        <v>0</v>
      </c>
      <c r="P4622" s="2"/>
      <c r="Q4622" s="15">
        <f t="shared" si="128"/>
        <v>26240</v>
      </c>
      <c r="T4622" s="13"/>
    </row>
    <row r="4623" spans="1:21" ht="11.85" customHeight="1" x14ac:dyDescent="0.2">
      <c r="A4623" s="3" t="s">
        <v>280</v>
      </c>
      <c r="C4623" s="2">
        <f>SUM(C4615:C4622)</f>
        <v>472939.23</v>
      </c>
      <c r="D4623" s="2"/>
      <c r="E4623" s="2">
        <f>SUM(E4615:E4622)</f>
        <v>487764.30999999994</v>
      </c>
      <c r="F4623" s="2"/>
      <c r="G4623" s="2">
        <f>SUM(G4615:G4622)</f>
        <v>519515.46</v>
      </c>
      <c r="H4623" s="2"/>
      <c r="I4623" s="2">
        <f>SUM(I4615:I4622)</f>
        <v>512681</v>
      </c>
      <c r="J4623" s="2"/>
      <c r="K4623" s="4">
        <f>SUM(K4615:K4622)</f>
        <v>512681</v>
      </c>
      <c r="L4623" s="2"/>
      <c r="M4623" s="4">
        <f>SUM(M4615:M4622)</f>
        <v>535866</v>
      </c>
      <c r="N4623" s="2"/>
      <c r="O4623" s="4">
        <f>SUM(O4615:O4622)</f>
        <v>0</v>
      </c>
      <c r="P4623" s="2"/>
      <c r="Q4623" s="4">
        <f>SUM(Q4615:Q4622)</f>
        <v>535866</v>
      </c>
      <c r="R4623" s="2"/>
      <c r="U4623" s="2"/>
    </row>
    <row r="4624" spans="1:21" ht="11.85" customHeight="1" x14ac:dyDescent="0.2">
      <c r="D4624" s="2"/>
      <c r="F4624" s="2"/>
      <c r="H4624" s="2"/>
      <c r="J4624" s="2"/>
      <c r="L4624" s="2"/>
      <c r="N4624" s="2"/>
      <c r="P4624" s="2"/>
    </row>
    <row r="4625" spans="1:20" ht="11.85" customHeight="1" x14ac:dyDescent="0.2">
      <c r="A4625" s="12" t="s">
        <v>281</v>
      </c>
      <c r="D4625" s="2"/>
      <c r="F4625" s="2"/>
      <c r="H4625" s="2"/>
      <c r="J4625" s="2"/>
      <c r="L4625" s="2"/>
      <c r="N4625" s="2"/>
      <c r="P4625" s="2"/>
    </row>
    <row r="4626" spans="1:20" ht="11.85" customHeight="1" x14ac:dyDescent="0.2">
      <c r="A4626" s="3" t="s">
        <v>1811</v>
      </c>
      <c r="C4626" s="2">
        <v>0</v>
      </c>
      <c r="D4626" s="2"/>
      <c r="E4626" s="2">
        <v>0</v>
      </c>
      <c r="F4626" s="2"/>
      <c r="G4626" s="2">
        <v>0</v>
      </c>
      <c r="H4626" s="2"/>
      <c r="I4626" s="2">
        <v>0</v>
      </c>
      <c r="J4626" s="2"/>
      <c r="K4626" s="2">
        <v>0</v>
      </c>
      <c r="L4626" s="2"/>
      <c r="M4626" s="4">
        <v>0</v>
      </c>
      <c r="N4626" s="2"/>
      <c r="O4626" s="4">
        <v>0</v>
      </c>
      <c r="P4626" s="2"/>
      <c r="Q4626" s="4">
        <f t="shared" ref="Q4626:Q4638" si="129">M4626+O4626</f>
        <v>0</v>
      </c>
      <c r="T4626" s="13"/>
    </row>
    <row r="4627" spans="1:20" ht="11.85" customHeight="1" x14ac:dyDescent="0.2">
      <c r="A4627" s="3" t="s">
        <v>1812</v>
      </c>
      <c r="C4627" s="2">
        <v>1232.76</v>
      </c>
      <c r="D4627" s="2"/>
      <c r="E4627" s="2">
        <v>1518.21</v>
      </c>
      <c r="F4627" s="2"/>
      <c r="G4627" s="2">
        <v>1289.5</v>
      </c>
      <c r="H4627" s="2"/>
      <c r="I4627" s="2">
        <v>2000</v>
      </c>
      <c r="J4627" s="2"/>
      <c r="K4627" s="2">
        <v>2000</v>
      </c>
      <c r="L4627" s="2"/>
      <c r="M4627" s="4">
        <v>2000</v>
      </c>
      <c r="N4627" s="2"/>
      <c r="O4627" s="4">
        <v>0</v>
      </c>
      <c r="P4627" s="2"/>
      <c r="Q4627" s="4">
        <f t="shared" si="129"/>
        <v>2000</v>
      </c>
      <c r="T4627" s="13"/>
    </row>
    <row r="4628" spans="1:20" ht="11.85" customHeight="1" x14ac:dyDescent="0.2">
      <c r="A4628" s="3" t="s">
        <v>1813</v>
      </c>
      <c r="C4628" s="2">
        <v>7405.65</v>
      </c>
      <c r="D4628" s="2"/>
      <c r="E4628" s="2">
        <v>9099.58</v>
      </c>
      <c r="F4628" s="2"/>
      <c r="G4628" s="2">
        <v>11200</v>
      </c>
      <c r="H4628" s="2"/>
      <c r="I4628" s="2">
        <v>13500</v>
      </c>
      <c r="J4628" s="2"/>
      <c r="K4628" s="2">
        <v>72300</v>
      </c>
      <c r="L4628" s="2"/>
      <c r="M4628" s="4">
        <v>13500</v>
      </c>
      <c r="N4628" s="2"/>
      <c r="O4628" s="4">
        <v>0</v>
      </c>
      <c r="P4628" s="2"/>
      <c r="Q4628" s="4">
        <f t="shared" si="129"/>
        <v>13500</v>
      </c>
      <c r="T4628" s="13"/>
    </row>
    <row r="4629" spans="1:20" ht="11.85" customHeight="1" x14ac:dyDescent="0.2">
      <c r="A4629" s="3" t="s">
        <v>1814</v>
      </c>
      <c r="C4629" s="2">
        <v>9117.73</v>
      </c>
      <c r="D4629" s="2"/>
      <c r="E4629" s="2">
        <v>11253.38</v>
      </c>
      <c r="F4629" s="2"/>
      <c r="G4629" s="2">
        <v>8296.89</v>
      </c>
      <c r="H4629" s="2"/>
      <c r="I4629" s="2">
        <v>11000</v>
      </c>
      <c r="J4629" s="2"/>
      <c r="K4629" s="2">
        <v>11000</v>
      </c>
      <c r="L4629" s="2"/>
      <c r="M4629" s="4">
        <v>11000</v>
      </c>
      <c r="N4629" s="2"/>
      <c r="O4629" s="4">
        <v>0</v>
      </c>
      <c r="P4629" s="2"/>
      <c r="Q4629" s="4">
        <f t="shared" si="129"/>
        <v>11000</v>
      </c>
      <c r="T4629" s="13"/>
    </row>
    <row r="4630" spans="1:20" ht="11.85" customHeight="1" x14ac:dyDescent="0.2">
      <c r="A4630" s="3" t="s">
        <v>1815</v>
      </c>
      <c r="C4630" s="2">
        <v>7757.55</v>
      </c>
      <c r="D4630" s="2"/>
      <c r="E4630" s="2">
        <v>8281.75</v>
      </c>
      <c r="F4630" s="2"/>
      <c r="G4630" s="2">
        <v>9122.08</v>
      </c>
      <c r="H4630" s="2"/>
      <c r="I4630" s="2">
        <v>9900</v>
      </c>
      <c r="J4630" s="2"/>
      <c r="K4630" s="2">
        <v>9900</v>
      </c>
      <c r="L4630" s="2"/>
      <c r="M4630" s="4">
        <v>11400</v>
      </c>
      <c r="N4630" s="2"/>
      <c r="O4630" s="4">
        <v>0</v>
      </c>
      <c r="P4630" s="2"/>
      <c r="Q4630" s="4">
        <f t="shared" si="129"/>
        <v>11400</v>
      </c>
      <c r="T4630" s="13"/>
    </row>
    <row r="4631" spans="1:20" ht="11.85" hidden="1" customHeight="1" x14ac:dyDescent="0.2">
      <c r="A4631" s="3" t="s">
        <v>1816</v>
      </c>
      <c r="C4631" s="2">
        <v>0</v>
      </c>
      <c r="D4631" s="2"/>
      <c r="E4631" s="2">
        <v>0</v>
      </c>
      <c r="F4631" s="2"/>
      <c r="G4631" s="2">
        <v>0</v>
      </c>
      <c r="H4631" s="2"/>
      <c r="I4631" s="2">
        <v>0</v>
      </c>
      <c r="J4631" s="2"/>
      <c r="K4631" s="2">
        <v>0</v>
      </c>
      <c r="L4631" s="2"/>
      <c r="M4631" s="4">
        <v>0</v>
      </c>
      <c r="N4631" s="2"/>
      <c r="O4631" s="4">
        <v>0</v>
      </c>
      <c r="P4631" s="2"/>
      <c r="Q4631" s="4">
        <f t="shared" si="129"/>
        <v>0</v>
      </c>
      <c r="T4631" s="13"/>
    </row>
    <row r="4632" spans="1:20" ht="11.85" customHeight="1" x14ac:dyDescent="0.2">
      <c r="A4632" s="3" t="s">
        <v>1817</v>
      </c>
      <c r="C4632" s="2">
        <v>213918.06</v>
      </c>
      <c r="D4632" s="2"/>
      <c r="E4632" s="2">
        <v>218824.08</v>
      </c>
      <c r="F4632" s="2"/>
      <c r="G4632" s="2">
        <v>230472.42</v>
      </c>
      <c r="H4632" s="2"/>
      <c r="I4632" s="2">
        <v>240000</v>
      </c>
      <c r="J4632" s="2"/>
      <c r="K4632" s="2">
        <v>240000</v>
      </c>
      <c r="L4632" s="2"/>
      <c r="M4632" s="4">
        <v>240000</v>
      </c>
      <c r="N4632" s="2"/>
      <c r="O4632" s="4">
        <v>0</v>
      </c>
      <c r="P4632" s="2"/>
      <c r="Q4632" s="4">
        <f t="shared" si="129"/>
        <v>240000</v>
      </c>
      <c r="T4632" s="13"/>
    </row>
    <row r="4633" spans="1:20" ht="11.85" customHeight="1" x14ac:dyDescent="0.2">
      <c r="A4633" s="3" t="s">
        <v>1818</v>
      </c>
      <c r="C4633" s="2">
        <v>0</v>
      </c>
      <c r="D4633" s="2"/>
      <c r="E4633" s="2">
        <v>0</v>
      </c>
      <c r="F4633" s="2"/>
      <c r="G4633" s="2">
        <v>0</v>
      </c>
      <c r="H4633" s="2"/>
      <c r="I4633" s="2">
        <v>0</v>
      </c>
      <c r="J4633" s="2"/>
      <c r="K4633" s="2">
        <v>0</v>
      </c>
      <c r="L4633" s="2"/>
      <c r="M4633" s="4">
        <v>71200</v>
      </c>
      <c r="N4633" s="2"/>
      <c r="O4633" s="4">
        <v>0</v>
      </c>
      <c r="P4633" s="2"/>
      <c r="Q4633" s="4">
        <f t="shared" si="129"/>
        <v>71200</v>
      </c>
      <c r="T4633" s="13"/>
    </row>
    <row r="4634" spans="1:20" ht="11.85" hidden="1" customHeight="1" x14ac:dyDescent="0.2">
      <c r="A4634" s="3" t="s">
        <v>1819</v>
      </c>
      <c r="C4634" s="2">
        <v>0</v>
      </c>
      <c r="D4634" s="2"/>
      <c r="E4634" s="2">
        <v>0</v>
      </c>
      <c r="F4634" s="2"/>
      <c r="G4634" s="2">
        <v>0</v>
      </c>
      <c r="H4634" s="2"/>
      <c r="I4634" s="2">
        <v>0</v>
      </c>
      <c r="J4634" s="2"/>
      <c r="K4634" s="2">
        <v>0</v>
      </c>
      <c r="L4634" s="2"/>
      <c r="M4634" s="4">
        <v>0</v>
      </c>
      <c r="N4634" s="2"/>
      <c r="O4634" s="4">
        <v>0</v>
      </c>
      <c r="P4634" s="2"/>
      <c r="Q4634" s="4">
        <f>M4634+O4634</f>
        <v>0</v>
      </c>
      <c r="T4634" s="13"/>
    </row>
    <row r="4635" spans="1:20" ht="11.85" customHeight="1" x14ac:dyDescent="0.2">
      <c r="A4635" s="3" t="s">
        <v>1820</v>
      </c>
      <c r="C4635" s="2">
        <v>0</v>
      </c>
      <c r="D4635" s="2"/>
      <c r="E4635" s="2">
        <v>184.5</v>
      </c>
      <c r="F4635" s="2"/>
      <c r="G4635" s="2">
        <v>234.6</v>
      </c>
      <c r="H4635" s="2"/>
      <c r="I4635" s="2">
        <v>600</v>
      </c>
      <c r="J4635" s="2"/>
      <c r="K4635" s="2">
        <v>600</v>
      </c>
      <c r="L4635" s="2"/>
      <c r="M4635" s="4">
        <v>600</v>
      </c>
      <c r="N4635" s="2"/>
      <c r="O4635" s="4">
        <v>0</v>
      </c>
      <c r="P4635" s="2"/>
      <c r="Q4635" s="4">
        <f>M4635+O4635</f>
        <v>600</v>
      </c>
      <c r="T4635" s="13"/>
    </row>
    <row r="4636" spans="1:20" ht="11.85" customHeight="1" x14ac:dyDescent="0.2">
      <c r="A4636" s="3" t="s">
        <v>1821</v>
      </c>
      <c r="C4636" s="2">
        <v>0</v>
      </c>
      <c r="D4636" s="2"/>
      <c r="E4636" s="2">
        <v>0</v>
      </c>
      <c r="F4636" s="2"/>
      <c r="G4636" s="2">
        <v>0</v>
      </c>
      <c r="H4636" s="2"/>
      <c r="I4636" s="2">
        <v>350</v>
      </c>
      <c r="J4636" s="2"/>
      <c r="K4636" s="2">
        <v>350</v>
      </c>
      <c r="L4636" s="2"/>
      <c r="M4636" s="4">
        <v>1950</v>
      </c>
      <c r="N4636" s="2"/>
      <c r="O4636" s="4">
        <v>0</v>
      </c>
      <c r="P4636" s="2"/>
      <c r="Q4636" s="4">
        <f>M4636+O4636</f>
        <v>1950</v>
      </c>
      <c r="T4636" s="13"/>
    </row>
    <row r="4637" spans="1:20" ht="11.85" customHeight="1" x14ac:dyDescent="0.2">
      <c r="A4637" s="3" t="s">
        <v>1822</v>
      </c>
      <c r="C4637" s="2">
        <v>63000</v>
      </c>
      <c r="D4637" s="2"/>
      <c r="E4637" s="2">
        <v>119004</v>
      </c>
      <c r="F4637" s="2"/>
      <c r="G4637" s="2">
        <v>120000</v>
      </c>
      <c r="H4637" s="2"/>
      <c r="I4637" s="2">
        <v>124000</v>
      </c>
      <c r="J4637" s="2"/>
      <c r="K4637" s="2">
        <v>124000</v>
      </c>
      <c r="L4637" s="2"/>
      <c r="M4637" s="4">
        <v>126000</v>
      </c>
      <c r="N4637" s="2"/>
      <c r="O4637" s="4">
        <v>0</v>
      </c>
      <c r="P4637" s="2"/>
      <c r="Q4637" s="4">
        <f>M4637+O4637</f>
        <v>126000</v>
      </c>
      <c r="T4637" s="13"/>
    </row>
    <row r="4638" spans="1:20" ht="11.85" customHeight="1" x14ac:dyDescent="0.2">
      <c r="A4638" s="3" t="s">
        <v>1823</v>
      </c>
      <c r="C4638" s="14">
        <v>62000.160000000003</v>
      </c>
      <c r="D4638" s="2"/>
      <c r="E4638" s="14">
        <v>54996</v>
      </c>
      <c r="F4638" s="2"/>
      <c r="G4638" s="14">
        <v>66000</v>
      </c>
      <c r="H4638" s="2"/>
      <c r="I4638" s="14">
        <v>68000</v>
      </c>
      <c r="J4638" s="2"/>
      <c r="K4638" s="14">
        <v>68000</v>
      </c>
      <c r="L4638" s="2"/>
      <c r="M4638" s="15">
        <v>46000</v>
      </c>
      <c r="N4638" s="2"/>
      <c r="O4638" s="15">
        <v>0</v>
      </c>
      <c r="P4638" s="2"/>
      <c r="Q4638" s="15">
        <f t="shared" si="129"/>
        <v>46000</v>
      </c>
      <c r="R4638" s="2"/>
      <c r="T4638" s="13"/>
    </row>
    <row r="4639" spans="1:20" ht="11.85" customHeight="1" x14ac:dyDescent="0.2">
      <c r="A4639" s="3" t="s">
        <v>299</v>
      </c>
      <c r="C4639" s="2">
        <f>SUM(C4626:C4638)</f>
        <v>364431.91000000003</v>
      </c>
      <c r="D4639" s="2"/>
      <c r="E4639" s="2">
        <f>SUM(E4626:E4638)</f>
        <v>423161.5</v>
      </c>
      <c r="F4639" s="2"/>
      <c r="G4639" s="2">
        <f>SUM(G4626:G4638)</f>
        <v>446615.49</v>
      </c>
      <c r="H4639" s="2"/>
      <c r="I4639" s="2">
        <f>SUM(I4626:I4638)</f>
        <v>469350</v>
      </c>
      <c r="J4639" s="2"/>
      <c r="K4639" s="4">
        <f>SUM(K4626:K4638)</f>
        <v>528150</v>
      </c>
      <c r="L4639" s="2"/>
      <c r="M4639" s="4">
        <f>SUM(M4626:M4638)</f>
        <v>523650</v>
      </c>
      <c r="N4639" s="2"/>
      <c r="O4639" s="4">
        <f>SUM(O4626:O4638)</f>
        <v>0</v>
      </c>
      <c r="P4639" s="2"/>
      <c r="Q4639" s="4">
        <f>SUM(Q4626:Q4638)</f>
        <v>523650</v>
      </c>
    </row>
    <row r="4640" spans="1:20" ht="11.85" customHeight="1" x14ac:dyDescent="0.2">
      <c r="D4640" s="2"/>
      <c r="F4640" s="2"/>
      <c r="H4640" s="2"/>
      <c r="J4640" s="2"/>
      <c r="L4640" s="2"/>
      <c r="N4640" s="2"/>
      <c r="P4640" s="2"/>
    </row>
    <row r="4641" spans="1:20" ht="11.85" customHeight="1" x14ac:dyDescent="0.2">
      <c r="A4641" s="12" t="s">
        <v>300</v>
      </c>
      <c r="D4641" s="2"/>
      <c r="F4641" s="2"/>
      <c r="H4641" s="2"/>
      <c r="J4641" s="2"/>
      <c r="L4641" s="2"/>
      <c r="N4641" s="2"/>
      <c r="P4641" s="2"/>
    </row>
    <row r="4642" spans="1:20" ht="11.85" customHeight="1" x14ac:dyDescent="0.2">
      <c r="A4642" s="3" t="s">
        <v>1824</v>
      </c>
      <c r="C4642" s="2">
        <v>495.11</v>
      </c>
      <c r="D4642" s="2"/>
      <c r="E4642" s="2">
        <v>420.66</v>
      </c>
      <c r="F4642" s="2"/>
      <c r="G4642" s="2">
        <v>1378.79</v>
      </c>
      <c r="H4642" s="2"/>
      <c r="I4642" s="2">
        <v>1200</v>
      </c>
      <c r="J4642" s="2"/>
      <c r="K4642" s="2">
        <v>1200</v>
      </c>
      <c r="L4642" s="2"/>
      <c r="M4642" s="4">
        <v>1200</v>
      </c>
      <c r="N4642" s="2"/>
      <c r="O4642" s="4">
        <v>0</v>
      </c>
      <c r="P4642" s="2"/>
      <c r="Q4642" s="4">
        <f t="shared" ref="Q4642:Q4662" si="130">M4642+O4642</f>
        <v>1200</v>
      </c>
      <c r="T4642" s="13"/>
    </row>
    <row r="4643" spans="1:20" ht="11.85" customHeight="1" x14ac:dyDescent="0.2">
      <c r="A4643" s="3" t="s">
        <v>1825</v>
      </c>
      <c r="C4643" s="2">
        <v>299.14</v>
      </c>
      <c r="D4643" s="2"/>
      <c r="E4643" s="2">
        <v>0</v>
      </c>
      <c r="F4643" s="2"/>
      <c r="G4643" s="2">
        <v>1299.3900000000001</v>
      </c>
      <c r="H4643" s="2"/>
      <c r="I4643" s="2">
        <v>4150</v>
      </c>
      <c r="J4643" s="2"/>
      <c r="K4643" s="2">
        <v>4150</v>
      </c>
      <c r="L4643" s="2"/>
      <c r="M4643" s="4">
        <v>3600</v>
      </c>
      <c r="N4643" s="2"/>
      <c r="O4643" s="4">
        <v>0</v>
      </c>
      <c r="P4643" s="2"/>
      <c r="Q4643" s="4">
        <f t="shared" si="130"/>
        <v>3600</v>
      </c>
      <c r="T4643" s="13"/>
    </row>
    <row r="4644" spans="1:20" ht="11.85" customHeight="1" x14ac:dyDescent="0.2">
      <c r="A4644" s="3" t="s">
        <v>1826</v>
      </c>
      <c r="C4644" s="2">
        <v>3370.64</v>
      </c>
      <c r="D4644" s="2"/>
      <c r="E4644" s="2">
        <v>4649.1099999999997</v>
      </c>
      <c r="F4644" s="2"/>
      <c r="G4644" s="2">
        <f>4718.66+49.32</f>
        <v>4767.9799999999996</v>
      </c>
      <c r="H4644" s="2"/>
      <c r="I4644" s="2">
        <v>4500</v>
      </c>
      <c r="J4644" s="2"/>
      <c r="K4644" s="2">
        <v>4500</v>
      </c>
      <c r="L4644" s="2"/>
      <c r="M4644" s="4">
        <v>4500</v>
      </c>
      <c r="N4644" s="2"/>
      <c r="O4644" s="4">
        <v>0</v>
      </c>
      <c r="P4644" s="2"/>
      <c r="Q4644" s="4">
        <f t="shared" si="130"/>
        <v>4500</v>
      </c>
      <c r="T4644" s="13"/>
    </row>
    <row r="4645" spans="1:20" ht="11.85" customHeight="1" x14ac:dyDescent="0.2">
      <c r="A4645" s="3" t="s">
        <v>1827</v>
      </c>
      <c r="C4645" s="2">
        <v>63214.29</v>
      </c>
      <c r="D4645" s="2"/>
      <c r="E4645" s="2">
        <v>46260.58</v>
      </c>
      <c r="F4645" s="2"/>
      <c r="G4645" s="2">
        <v>49789.34</v>
      </c>
      <c r="H4645" s="2"/>
      <c r="I4645" s="2">
        <v>65000</v>
      </c>
      <c r="J4645" s="2"/>
      <c r="K4645" s="2">
        <v>65000</v>
      </c>
      <c r="L4645" s="2"/>
      <c r="M4645" s="4">
        <v>81000</v>
      </c>
      <c r="N4645" s="2"/>
      <c r="O4645" s="4">
        <v>0</v>
      </c>
      <c r="P4645" s="2"/>
      <c r="Q4645" s="4">
        <f t="shared" si="130"/>
        <v>81000</v>
      </c>
      <c r="T4645" s="13"/>
    </row>
    <row r="4646" spans="1:20" ht="11.85" customHeight="1" x14ac:dyDescent="0.2">
      <c r="A4646" s="3" t="s">
        <v>1828</v>
      </c>
      <c r="C4646" s="2">
        <v>2647.96</v>
      </c>
      <c r="D4646" s="2"/>
      <c r="E4646" s="2">
        <v>2659.41</v>
      </c>
      <c r="F4646" s="2"/>
      <c r="G4646" s="2">
        <v>3203.44</v>
      </c>
      <c r="H4646" s="2"/>
      <c r="I4646" s="2">
        <v>3000</v>
      </c>
      <c r="J4646" s="2"/>
      <c r="K4646" s="2">
        <v>4000</v>
      </c>
      <c r="L4646" s="2"/>
      <c r="M4646" s="4">
        <v>4000</v>
      </c>
      <c r="N4646" s="2"/>
      <c r="O4646" s="4">
        <v>0</v>
      </c>
      <c r="P4646" s="2"/>
      <c r="Q4646" s="4">
        <f t="shared" si="130"/>
        <v>4000</v>
      </c>
      <c r="T4646" s="13"/>
    </row>
    <row r="4647" spans="1:20" ht="11.85" customHeight="1" x14ac:dyDescent="0.2">
      <c r="A4647" s="3" t="s">
        <v>1829</v>
      </c>
      <c r="C4647" s="2">
        <v>0</v>
      </c>
      <c r="D4647" s="2"/>
      <c r="E4647" s="2">
        <v>292.87</v>
      </c>
      <c r="F4647" s="2"/>
      <c r="G4647" s="2">
        <v>0</v>
      </c>
      <c r="H4647" s="2"/>
      <c r="I4647" s="2">
        <v>500</v>
      </c>
      <c r="J4647" s="2"/>
      <c r="K4647" s="2">
        <v>500</v>
      </c>
      <c r="L4647" s="2"/>
      <c r="M4647" s="4">
        <v>500</v>
      </c>
      <c r="N4647" s="2"/>
      <c r="O4647" s="4">
        <v>0</v>
      </c>
      <c r="P4647" s="2"/>
      <c r="Q4647" s="4">
        <f t="shared" si="130"/>
        <v>500</v>
      </c>
      <c r="T4647" s="13"/>
    </row>
    <row r="4648" spans="1:20" ht="11.85" customHeight="1" x14ac:dyDescent="0.2">
      <c r="A4648" s="3" t="s">
        <v>1830</v>
      </c>
      <c r="C4648" s="2">
        <v>124.97</v>
      </c>
      <c r="D4648" s="2"/>
      <c r="E4648" s="2">
        <v>71.510000000000005</v>
      </c>
      <c r="F4648" s="2"/>
      <c r="G4648" s="2">
        <v>74.52</v>
      </c>
      <c r="H4648" s="2"/>
      <c r="I4648" s="2">
        <v>100</v>
      </c>
      <c r="J4648" s="2"/>
      <c r="K4648" s="2">
        <v>100</v>
      </c>
      <c r="L4648" s="2"/>
      <c r="M4648" s="4">
        <v>100</v>
      </c>
      <c r="N4648" s="2"/>
      <c r="O4648" s="4">
        <v>0</v>
      </c>
      <c r="P4648" s="2"/>
      <c r="Q4648" s="4">
        <f t="shared" si="130"/>
        <v>100</v>
      </c>
      <c r="T4648" s="13"/>
    </row>
    <row r="4649" spans="1:20" ht="11.85" customHeight="1" x14ac:dyDescent="0.2">
      <c r="A4649" s="3" t="s">
        <v>1831</v>
      </c>
      <c r="C4649" s="2">
        <v>375.19</v>
      </c>
      <c r="D4649" s="2"/>
      <c r="E4649" s="2">
        <v>0</v>
      </c>
      <c r="F4649" s="2"/>
      <c r="G4649" s="2">
        <v>89.99</v>
      </c>
      <c r="H4649" s="2"/>
      <c r="I4649" s="2">
        <v>500</v>
      </c>
      <c r="J4649" s="2"/>
      <c r="K4649" s="2">
        <v>500</v>
      </c>
      <c r="L4649" s="2"/>
      <c r="M4649" s="4">
        <v>500</v>
      </c>
      <c r="N4649" s="2"/>
      <c r="O4649" s="4">
        <v>0</v>
      </c>
      <c r="P4649" s="2"/>
      <c r="Q4649" s="4">
        <f t="shared" si="130"/>
        <v>500</v>
      </c>
      <c r="T4649" s="13"/>
    </row>
    <row r="4650" spans="1:20" ht="11.85" customHeight="1" x14ac:dyDescent="0.2">
      <c r="A4650" s="3" t="s">
        <v>1832</v>
      </c>
      <c r="C4650" s="2">
        <v>50244.04</v>
      </c>
      <c r="D4650" s="2"/>
      <c r="E4650" s="2">
        <v>62804.63</v>
      </c>
      <c r="F4650" s="2"/>
      <c r="G4650" s="2">
        <v>36215.9</v>
      </c>
      <c r="H4650" s="2"/>
      <c r="I4650" s="2">
        <v>50000</v>
      </c>
      <c r="J4650" s="2"/>
      <c r="K4650" s="2">
        <v>50000</v>
      </c>
      <c r="L4650" s="2"/>
      <c r="M4650" s="4">
        <v>50000</v>
      </c>
      <c r="N4650" s="2"/>
      <c r="O4650" s="4">
        <v>0</v>
      </c>
      <c r="P4650" s="2"/>
      <c r="Q4650" s="4">
        <f t="shared" si="130"/>
        <v>50000</v>
      </c>
      <c r="T4650" s="13"/>
    </row>
    <row r="4651" spans="1:20" ht="11.85" customHeight="1" x14ac:dyDescent="0.2">
      <c r="A4651" s="3" t="s">
        <v>1833</v>
      </c>
      <c r="C4651" s="2">
        <v>2633.2</v>
      </c>
      <c r="D4651" s="2"/>
      <c r="E4651" s="2">
        <v>3913.14</v>
      </c>
      <c r="F4651" s="2"/>
      <c r="G4651" s="2">
        <v>3670.68</v>
      </c>
      <c r="H4651" s="2"/>
      <c r="I4651" s="2">
        <v>4000</v>
      </c>
      <c r="J4651" s="2"/>
      <c r="K4651" s="2">
        <v>4000</v>
      </c>
      <c r="L4651" s="2"/>
      <c r="M4651" s="4">
        <v>4000</v>
      </c>
      <c r="N4651" s="2"/>
      <c r="O4651" s="4">
        <v>0</v>
      </c>
      <c r="P4651" s="2"/>
      <c r="Q4651" s="4">
        <f t="shared" si="130"/>
        <v>4000</v>
      </c>
      <c r="T4651" s="13"/>
    </row>
    <row r="4652" spans="1:20" ht="11.85" customHeight="1" x14ac:dyDescent="0.2">
      <c r="A4652" s="3" t="s">
        <v>1834</v>
      </c>
      <c r="C4652" s="2">
        <v>21963.8</v>
      </c>
      <c r="D4652" s="2"/>
      <c r="E4652" s="2">
        <v>9930.65</v>
      </c>
      <c r="F4652" s="2"/>
      <c r="G4652" s="2">
        <v>23622.2</v>
      </c>
      <c r="H4652" s="2"/>
      <c r="I4652" s="2">
        <v>24400</v>
      </c>
      <c r="J4652" s="2"/>
      <c r="K4652" s="2">
        <v>23400</v>
      </c>
      <c r="L4652" s="2"/>
      <c r="M4652" s="4">
        <v>30000</v>
      </c>
      <c r="N4652" s="2"/>
      <c r="O4652" s="4">
        <v>0</v>
      </c>
      <c r="P4652" s="2"/>
      <c r="Q4652" s="4">
        <f t="shared" si="130"/>
        <v>30000</v>
      </c>
      <c r="T4652" s="13"/>
    </row>
    <row r="4653" spans="1:20" ht="11.85" customHeight="1" x14ac:dyDescent="0.2">
      <c r="A4653" s="3" t="s">
        <v>1835</v>
      </c>
      <c r="C4653" s="2">
        <v>2499.9299999999998</v>
      </c>
      <c r="D4653" s="2"/>
      <c r="E4653" s="2">
        <v>300</v>
      </c>
      <c r="F4653" s="2"/>
      <c r="G4653" s="2">
        <v>300</v>
      </c>
      <c r="H4653" s="2"/>
      <c r="I4653" s="2">
        <v>300</v>
      </c>
      <c r="J4653" s="2"/>
      <c r="K4653" s="2">
        <v>300</v>
      </c>
      <c r="L4653" s="2"/>
      <c r="M4653" s="4">
        <v>1200</v>
      </c>
      <c r="N4653" s="2"/>
      <c r="O4653" s="4">
        <v>0</v>
      </c>
      <c r="P4653" s="2"/>
      <c r="Q4653" s="4">
        <f t="shared" si="130"/>
        <v>1200</v>
      </c>
      <c r="T4653" s="13"/>
    </row>
    <row r="4654" spans="1:20" ht="11.85" customHeight="1" x14ac:dyDescent="0.2">
      <c r="A4654" s="3" t="s">
        <v>1836</v>
      </c>
      <c r="C4654" s="2">
        <v>1674.79</v>
      </c>
      <c r="D4654" s="2"/>
      <c r="E4654" s="2">
        <v>706.38</v>
      </c>
      <c r="F4654" s="2"/>
      <c r="G4654" s="2">
        <v>1083.77</v>
      </c>
      <c r="H4654" s="2"/>
      <c r="I4654" s="2">
        <v>1000</v>
      </c>
      <c r="J4654" s="2"/>
      <c r="K4654" s="2">
        <v>1000</v>
      </c>
      <c r="L4654" s="2"/>
      <c r="M4654" s="4">
        <v>1000</v>
      </c>
      <c r="N4654" s="2"/>
      <c r="O4654" s="4">
        <v>0</v>
      </c>
      <c r="P4654" s="2"/>
      <c r="Q4654" s="4">
        <f t="shared" si="130"/>
        <v>1000</v>
      </c>
      <c r="T4654" s="13"/>
    </row>
    <row r="4655" spans="1:20" ht="11.85" hidden="1" customHeight="1" x14ac:dyDescent="0.2">
      <c r="A4655" s="3" t="s">
        <v>1837</v>
      </c>
      <c r="C4655" s="2">
        <v>0</v>
      </c>
      <c r="D4655" s="2"/>
      <c r="E4655" s="2">
        <v>0</v>
      </c>
      <c r="F4655" s="2"/>
      <c r="G4655" s="2">
        <v>0</v>
      </c>
      <c r="H4655" s="2"/>
      <c r="I4655" s="2">
        <v>0</v>
      </c>
      <c r="J4655" s="2"/>
      <c r="K4655" s="2">
        <v>0</v>
      </c>
      <c r="L4655" s="2"/>
      <c r="M4655" s="4">
        <v>0</v>
      </c>
      <c r="N4655" s="2"/>
      <c r="O4655" s="4">
        <v>0</v>
      </c>
      <c r="P4655" s="2"/>
      <c r="Q4655" s="4">
        <f t="shared" si="130"/>
        <v>0</v>
      </c>
      <c r="T4655" s="13"/>
    </row>
    <row r="4656" spans="1:20" ht="11.85" hidden="1" customHeight="1" x14ac:dyDescent="0.2">
      <c r="A4656" s="3" t="s">
        <v>1838</v>
      </c>
      <c r="C4656" s="2">
        <v>0</v>
      </c>
      <c r="D4656" s="2"/>
      <c r="E4656" s="2">
        <v>0</v>
      </c>
      <c r="F4656" s="2"/>
      <c r="G4656" s="2">
        <v>0</v>
      </c>
      <c r="H4656" s="2"/>
      <c r="I4656" s="2">
        <v>0</v>
      </c>
      <c r="J4656" s="2"/>
      <c r="K4656" s="2">
        <v>0</v>
      </c>
      <c r="L4656" s="2"/>
      <c r="M4656" s="4">
        <v>0</v>
      </c>
      <c r="N4656" s="2"/>
      <c r="O4656" s="4">
        <v>0</v>
      </c>
      <c r="P4656" s="2"/>
      <c r="Q4656" s="4">
        <f t="shared" si="130"/>
        <v>0</v>
      </c>
      <c r="T4656" s="13"/>
    </row>
    <row r="4657" spans="1:21" ht="11.85" customHeight="1" x14ac:dyDescent="0.2">
      <c r="A4657" s="3" t="s">
        <v>1839</v>
      </c>
      <c r="C4657" s="2">
        <v>4293.26</v>
      </c>
      <c r="D4657" s="2"/>
      <c r="E4657" s="2">
        <v>3330.12</v>
      </c>
      <c r="F4657" s="2"/>
      <c r="G4657" s="2">
        <v>4509.12</v>
      </c>
      <c r="H4657" s="2"/>
      <c r="I4657" s="2">
        <v>4300</v>
      </c>
      <c r="J4657" s="2"/>
      <c r="K4657" s="2">
        <v>4300</v>
      </c>
      <c r="L4657" s="2"/>
      <c r="M4657" s="4">
        <v>8000</v>
      </c>
      <c r="N4657" s="2"/>
      <c r="O4657" s="4">
        <v>0</v>
      </c>
      <c r="P4657" s="2"/>
      <c r="Q4657" s="4">
        <f t="shared" si="130"/>
        <v>8000</v>
      </c>
      <c r="T4657" s="13"/>
    </row>
    <row r="4658" spans="1:21" ht="11.85" customHeight="1" x14ac:dyDescent="0.2">
      <c r="A4658" s="3" t="s">
        <v>1840</v>
      </c>
      <c r="C4658" s="2">
        <v>0</v>
      </c>
      <c r="D4658" s="2"/>
      <c r="E4658" s="2">
        <v>0</v>
      </c>
      <c r="F4658" s="2"/>
      <c r="G4658" s="2">
        <v>0</v>
      </c>
      <c r="H4658" s="2"/>
      <c r="I4658" s="2">
        <v>100</v>
      </c>
      <c r="J4658" s="2"/>
      <c r="K4658" s="2">
        <v>100</v>
      </c>
      <c r="L4658" s="2"/>
      <c r="M4658" s="4">
        <v>100</v>
      </c>
      <c r="N4658" s="2"/>
      <c r="O4658" s="4">
        <v>0</v>
      </c>
      <c r="P4658" s="2"/>
      <c r="Q4658" s="4">
        <f t="shared" si="130"/>
        <v>100</v>
      </c>
      <c r="T4658" s="13"/>
    </row>
    <row r="4659" spans="1:21" ht="11.85" customHeight="1" x14ac:dyDescent="0.2">
      <c r="A4659" s="3" t="s">
        <v>1841</v>
      </c>
      <c r="C4659" s="2">
        <v>0</v>
      </c>
      <c r="D4659" s="2"/>
      <c r="E4659" s="2">
        <v>0</v>
      </c>
      <c r="F4659" s="2"/>
      <c r="G4659" s="2">
        <v>0</v>
      </c>
      <c r="H4659" s="2"/>
      <c r="I4659" s="2">
        <v>0</v>
      </c>
      <c r="J4659" s="2"/>
      <c r="K4659" s="2">
        <v>0</v>
      </c>
      <c r="L4659" s="2"/>
      <c r="M4659" s="4">
        <v>0</v>
      </c>
      <c r="N4659" s="2"/>
      <c r="O4659" s="4">
        <v>0</v>
      </c>
      <c r="P4659" s="2"/>
      <c r="Q4659" s="4">
        <f t="shared" si="130"/>
        <v>0</v>
      </c>
      <c r="T4659" s="13"/>
    </row>
    <row r="4660" spans="1:21" ht="11.85" customHeight="1" x14ac:dyDescent="0.2">
      <c r="A4660" s="3" t="s">
        <v>1842</v>
      </c>
      <c r="C4660" s="2">
        <v>4537.45</v>
      </c>
      <c r="D4660" s="2"/>
      <c r="E4660" s="2">
        <v>4932.29</v>
      </c>
      <c r="F4660" s="2"/>
      <c r="G4660" s="2">
        <v>4943.29</v>
      </c>
      <c r="H4660" s="2"/>
      <c r="I4660" s="2">
        <v>5000</v>
      </c>
      <c r="J4660" s="2"/>
      <c r="K4660" s="2">
        <v>5000</v>
      </c>
      <c r="L4660" s="2"/>
      <c r="M4660" s="4">
        <v>5000</v>
      </c>
      <c r="N4660" s="2"/>
      <c r="O4660" s="4">
        <v>0</v>
      </c>
      <c r="P4660" s="2"/>
      <c r="Q4660" s="4">
        <f t="shared" si="130"/>
        <v>5000</v>
      </c>
      <c r="T4660" s="13"/>
    </row>
    <row r="4661" spans="1:21" ht="11.85" customHeight="1" x14ac:dyDescent="0.2">
      <c r="A4661" s="3" t="s">
        <v>1843</v>
      </c>
      <c r="C4661" s="2">
        <v>3747.37</v>
      </c>
      <c r="D4661" s="2"/>
      <c r="E4661" s="2">
        <v>3985</v>
      </c>
      <c r="F4661" s="2"/>
      <c r="G4661" s="2">
        <v>4655</v>
      </c>
      <c r="H4661" s="2"/>
      <c r="I4661" s="2">
        <v>4000</v>
      </c>
      <c r="J4661" s="2"/>
      <c r="K4661" s="2">
        <v>4000</v>
      </c>
      <c r="L4661" s="2"/>
      <c r="M4661" s="4">
        <v>4000</v>
      </c>
      <c r="N4661" s="2"/>
      <c r="O4661" s="4">
        <v>0</v>
      </c>
      <c r="P4661" s="2"/>
      <c r="Q4661" s="4">
        <f t="shared" si="130"/>
        <v>4000</v>
      </c>
      <c r="T4661" s="13"/>
    </row>
    <row r="4662" spans="1:21" ht="11.85" customHeight="1" x14ac:dyDescent="0.2">
      <c r="A4662" s="3" t="s">
        <v>1844</v>
      </c>
      <c r="C4662" s="14">
        <v>3921.75</v>
      </c>
      <c r="D4662" s="2"/>
      <c r="E4662" s="14">
        <v>3807.35</v>
      </c>
      <c r="F4662" s="2"/>
      <c r="G4662" s="14">
        <v>5820</v>
      </c>
      <c r="H4662" s="2"/>
      <c r="I4662" s="14">
        <v>6000</v>
      </c>
      <c r="J4662" s="2"/>
      <c r="K4662" s="14">
        <v>6000</v>
      </c>
      <c r="L4662" s="2"/>
      <c r="M4662" s="15">
        <v>9300</v>
      </c>
      <c r="N4662" s="2"/>
      <c r="O4662" s="15">
        <v>0</v>
      </c>
      <c r="P4662" s="2"/>
      <c r="Q4662" s="15">
        <f t="shared" si="130"/>
        <v>9300</v>
      </c>
      <c r="T4662" s="13"/>
    </row>
    <row r="4663" spans="1:21" ht="11.85" customHeight="1" x14ac:dyDescent="0.2">
      <c r="A4663" s="3" t="s">
        <v>322</v>
      </c>
      <c r="C4663" s="2">
        <f>SUM(C4642:C4652)+SUM(C4653:C4662)</f>
        <v>166042.88999999998</v>
      </c>
      <c r="D4663" s="2"/>
      <c r="E4663" s="2">
        <f>SUM(E4642:E4652)+SUM(E4653:E4662)</f>
        <v>148063.69999999998</v>
      </c>
      <c r="F4663" s="2"/>
      <c r="G4663" s="2">
        <f>SUM(G4642:G4652)+SUM(G4653:G4662)</f>
        <v>145423.41</v>
      </c>
      <c r="H4663" s="2"/>
      <c r="I4663" s="2">
        <f>SUM(I4642:I4652)+SUM(I4653:I4662)</f>
        <v>178050</v>
      </c>
      <c r="J4663" s="2"/>
      <c r="K4663" s="4">
        <f>SUM(K4642:K4652)+SUM(K4653:K4662)</f>
        <v>178050</v>
      </c>
      <c r="L4663" s="2"/>
      <c r="M4663" s="4">
        <f>SUM(M4642:M4652)+SUM(M4653:M4662)</f>
        <v>208000</v>
      </c>
      <c r="N4663" s="2"/>
      <c r="O4663" s="4">
        <f>SUM(O4642:O4652)+SUM(O4653:O4662)</f>
        <v>0</v>
      </c>
      <c r="P4663" s="2"/>
      <c r="Q4663" s="4">
        <f>SUM(Q4642:Q4652)+SUM(Q4653:Q4662)</f>
        <v>208000</v>
      </c>
      <c r="U4663" s="2"/>
    </row>
    <row r="4664" spans="1:21" ht="11.85" customHeight="1" x14ac:dyDescent="0.2"/>
    <row r="4665" spans="1:21" ht="11.85" customHeight="1" x14ac:dyDescent="0.2">
      <c r="A4665" s="3" t="s">
        <v>1845</v>
      </c>
      <c r="C4665" s="2">
        <v>0</v>
      </c>
      <c r="D4665" s="2"/>
      <c r="E4665" s="2">
        <v>0</v>
      </c>
      <c r="F4665" s="2"/>
      <c r="G4665" s="2">
        <v>0</v>
      </c>
      <c r="H4665" s="2"/>
      <c r="I4665" s="2">
        <v>0</v>
      </c>
      <c r="J4665" s="2"/>
      <c r="K4665" s="4">
        <v>0</v>
      </c>
      <c r="L4665" s="2"/>
      <c r="M4665" s="4">
        <v>0</v>
      </c>
      <c r="N4665" s="2"/>
      <c r="O4665" s="4">
        <v>0</v>
      </c>
      <c r="P4665" s="2"/>
      <c r="Q4665" s="4">
        <f>M4665+O4665</f>
        <v>0</v>
      </c>
    </row>
    <row r="4666" spans="1:21" ht="11.85" customHeight="1" x14ac:dyDescent="0.2">
      <c r="A4666" s="3" t="s">
        <v>1846</v>
      </c>
      <c r="C4666" s="14">
        <v>0</v>
      </c>
      <c r="D4666" s="2"/>
      <c r="E4666" s="14">
        <v>0</v>
      </c>
      <c r="F4666" s="2"/>
      <c r="G4666" s="14">
        <v>0</v>
      </c>
      <c r="H4666" s="2"/>
      <c r="I4666" s="14">
        <v>0</v>
      </c>
      <c r="J4666" s="2"/>
      <c r="K4666" s="15">
        <v>27734</v>
      </c>
      <c r="L4666" s="2"/>
      <c r="M4666" s="15">
        <v>0</v>
      </c>
      <c r="N4666" s="2"/>
      <c r="O4666" s="15">
        <v>0</v>
      </c>
      <c r="P4666" s="2"/>
      <c r="Q4666" s="15">
        <f>M4666+O4666</f>
        <v>0</v>
      </c>
    </row>
    <row r="4667" spans="1:21" ht="11.85" customHeight="1" x14ac:dyDescent="0.2">
      <c r="A4667" s="3" t="s">
        <v>325</v>
      </c>
      <c r="C4667" s="2">
        <f>SUM(C4665:C4666)</f>
        <v>0</v>
      </c>
      <c r="D4667" s="2"/>
      <c r="E4667" s="2">
        <f>SUM(E4665:E4666)</f>
        <v>0</v>
      </c>
      <c r="F4667" s="2"/>
      <c r="G4667" s="2">
        <f>SUM(G4665:G4666)</f>
        <v>0</v>
      </c>
      <c r="H4667" s="2"/>
      <c r="I4667" s="2">
        <f>SUM(I4665:I4666)</f>
        <v>0</v>
      </c>
      <c r="J4667" s="2"/>
      <c r="K4667" s="4">
        <f>SUM(K4665:K4666)</f>
        <v>27734</v>
      </c>
      <c r="L4667" s="2"/>
      <c r="M4667" s="4">
        <f>SUM(M4665:M4666)</f>
        <v>0</v>
      </c>
      <c r="N4667" s="2"/>
      <c r="O4667" s="4">
        <f>SUM(O4665:O4666)</f>
        <v>0</v>
      </c>
      <c r="P4667" s="2"/>
      <c r="Q4667" s="4">
        <f>SUM(Q4665:Q4666)</f>
        <v>0</v>
      </c>
    </row>
    <row r="4668" spans="1:21" ht="11.85" customHeight="1" x14ac:dyDescent="0.2">
      <c r="D4668" s="2"/>
      <c r="F4668" s="2"/>
      <c r="H4668" s="2"/>
      <c r="J4668" s="2"/>
      <c r="L4668" s="2"/>
      <c r="N4668" s="2"/>
      <c r="P4668" s="2"/>
    </row>
    <row r="4669" spans="1:21" ht="11.85" customHeight="1" x14ac:dyDescent="0.2">
      <c r="D4669" s="2"/>
      <c r="F4669" s="2"/>
      <c r="H4669" s="2"/>
      <c r="J4669" s="2"/>
      <c r="L4669" s="2"/>
      <c r="N4669" s="2"/>
      <c r="P4669" s="2"/>
    </row>
    <row r="4670" spans="1:21" ht="11.85" customHeight="1" x14ac:dyDescent="0.2">
      <c r="D4670" s="2"/>
      <c r="F4670" s="2"/>
      <c r="H4670" s="2"/>
      <c r="J4670" s="2"/>
      <c r="L4670" s="2"/>
      <c r="N4670" s="2"/>
      <c r="P4670" s="2"/>
    </row>
    <row r="4671" spans="1:21" ht="11.85" customHeight="1" x14ac:dyDescent="0.2">
      <c r="D4671" s="2"/>
      <c r="F4671" s="2"/>
      <c r="H4671" s="2"/>
      <c r="J4671" s="2"/>
      <c r="L4671" s="2"/>
      <c r="N4671" s="2"/>
      <c r="P4671" s="2"/>
    </row>
    <row r="4672" spans="1:21" ht="11.85" customHeight="1" x14ac:dyDescent="0.2">
      <c r="D4672" s="2"/>
      <c r="F4672" s="2"/>
      <c r="H4672" s="2"/>
      <c r="J4672" s="2"/>
      <c r="L4672" s="2"/>
      <c r="N4672" s="2"/>
      <c r="P4672" s="2"/>
    </row>
    <row r="4673" spans="1:20" ht="11.85" customHeight="1" x14ac:dyDescent="0.2">
      <c r="A4673" s="1"/>
      <c r="B4673" s="1"/>
      <c r="E4673" s="2" t="str">
        <f>$E$1</f>
        <v>CITY OF BRADY</v>
      </c>
    </row>
    <row r="4674" spans="1:20" ht="11.85" customHeight="1" x14ac:dyDescent="0.2">
      <c r="E4674" s="2" t="str">
        <f>$E$2</f>
        <v>BUDGET REPORT</v>
      </c>
    </row>
    <row r="4675" spans="1:20" ht="11.85" customHeight="1" x14ac:dyDescent="0.2">
      <c r="E4675" s="2" t="str">
        <f>$E$3</f>
        <v>FISCAL YEAR 2022 - 2023</v>
      </c>
    </row>
    <row r="4676" spans="1:20" ht="11.85" customHeight="1" x14ac:dyDescent="0.2">
      <c r="A4676" s="3" t="s">
        <v>1784</v>
      </c>
    </row>
    <row r="4677" spans="1:20" ht="11.85" customHeight="1" x14ac:dyDescent="0.2">
      <c r="A4677" s="3" t="s">
        <v>1802</v>
      </c>
    </row>
    <row r="4678" spans="1:20" ht="11.85" customHeight="1" x14ac:dyDescent="0.2">
      <c r="I4678" s="49" t="str">
        <f>$I$6</f>
        <v>(----- 2021-2022 ------)</v>
      </c>
      <c r="J4678" s="49"/>
      <c r="K4678" s="49"/>
      <c r="L4678" s="6"/>
      <c r="M4678" s="49" t="str">
        <f>$M$6</f>
        <v>2022-2023</v>
      </c>
      <c r="N4678" s="49"/>
      <c r="O4678" s="49"/>
      <c r="P4678" s="49"/>
      <c r="Q4678" s="49"/>
    </row>
    <row r="4679" spans="1:20" ht="11.85" customHeight="1" x14ac:dyDescent="0.2">
      <c r="C4679" s="7" t="str">
        <f>$C$7</f>
        <v>2018-2019</v>
      </c>
      <c r="D4679" s="6"/>
      <c r="E4679" s="7" t="str">
        <f>$E$7</f>
        <v>2019-2020</v>
      </c>
      <c r="F4679" s="6"/>
      <c r="G4679" s="7" t="str">
        <f>$G$7</f>
        <v>2020-2021</v>
      </c>
      <c r="H4679" s="6"/>
      <c r="I4679" s="7" t="s">
        <v>9</v>
      </c>
      <c r="J4679" s="6"/>
      <c r="K4679" s="8" t="str">
        <f>+$K$7</f>
        <v>PROJECTED</v>
      </c>
      <c r="L4679" s="6"/>
      <c r="M4679" s="8" t="str">
        <f>$M$7</f>
        <v>2022-2023</v>
      </c>
      <c r="N4679" s="6"/>
      <c r="O4679" s="8" t="str">
        <f>$O$7</f>
        <v>2022-2023</v>
      </c>
      <c r="P4679" s="6"/>
      <c r="Q4679" s="8" t="str">
        <f>$Q$7</f>
        <v xml:space="preserve">APPROVED </v>
      </c>
    </row>
    <row r="4680" spans="1:20" ht="11.85" customHeight="1" x14ac:dyDescent="0.2">
      <c r="A4680" s="9" t="s">
        <v>268</v>
      </c>
      <c r="C4680" s="10" t="s">
        <v>12</v>
      </c>
      <c r="D4680" s="6"/>
      <c r="E4680" s="10" t="s">
        <v>12</v>
      </c>
      <c r="F4680" s="6"/>
      <c r="G4680" s="10" t="s">
        <v>12</v>
      </c>
      <c r="H4680" s="6"/>
      <c r="I4680" s="10" t="s">
        <v>13</v>
      </c>
      <c r="J4680" s="6"/>
      <c r="K4680" s="11" t="s">
        <v>13</v>
      </c>
      <c r="L4680" s="6"/>
      <c r="M4680" s="11" t="str">
        <f>$M$8</f>
        <v>BASE</v>
      </c>
      <c r="N4680" s="6"/>
      <c r="O4680" s="11" t="str">
        <f>$O$8</f>
        <v>SUPPLEMENTAL</v>
      </c>
      <c r="P4680" s="6"/>
      <c r="Q4680" s="11" t="str">
        <f>$Q$8</f>
        <v>BUDGET</v>
      </c>
    </row>
    <row r="4681" spans="1:20" ht="11.85" customHeight="1" x14ac:dyDescent="0.2">
      <c r="D4681" s="2"/>
      <c r="F4681" s="2"/>
      <c r="H4681" s="2"/>
      <c r="J4681" s="2"/>
      <c r="L4681" s="2"/>
      <c r="N4681" s="2"/>
      <c r="P4681" s="2"/>
    </row>
    <row r="4682" spans="1:20" ht="11.85" customHeight="1" x14ac:dyDescent="0.2">
      <c r="A4682" s="12" t="s">
        <v>1006</v>
      </c>
      <c r="D4682" s="2"/>
      <c r="F4682" s="2"/>
      <c r="H4682" s="2"/>
      <c r="J4682" s="2"/>
      <c r="L4682" s="2"/>
      <c r="N4682" s="2"/>
      <c r="P4682" s="2"/>
    </row>
    <row r="4683" spans="1:20" ht="11.85" customHeight="1" x14ac:dyDescent="0.2">
      <c r="A4683" s="3" t="s">
        <v>1847</v>
      </c>
      <c r="C4683" s="2">
        <v>0</v>
      </c>
      <c r="D4683" s="2"/>
      <c r="E4683" s="2">
        <v>0</v>
      </c>
      <c r="F4683" s="2"/>
      <c r="G4683" s="2">
        <v>0</v>
      </c>
      <c r="H4683" s="2"/>
      <c r="I4683" s="2">
        <v>0</v>
      </c>
      <c r="J4683" s="2"/>
      <c r="K4683" s="4">
        <v>0</v>
      </c>
      <c r="L4683" s="2"/>
      <c r="M4683" s="4">
        <v>0</v>
      </c>
      <c r="N4683" s="2"/>
      <c r="O4683" s="4">
        <v>0</v>
      </c>
      <c r="P4683" s="2"/>
      <c r="Q4683" s="4">
        <f>M4683+O4683</f>
        <v>0</v>
      </c>
    </row>
    <row r="4684" spans="1:20" ht="11.85" customHeight="1" x14ac:dyDescent="0.2">
      <c r="A4684" s="3" t="s">
        <v>1848</v>
      </c>
      <c r="C4684" s="14">
        <v>51637.7</v>
      </c>
      <c r="D4684" s="2"/>
      <c r="E4684" s="14">
        <v>54480.52</v>
      </c>
      <c r="F4684" s="2"/>
      <c r="G4684" s="14">
        <v>48607.28</v>
      </c>
      <c r="H4684" s="2"/>
      <c r="I4684" s="14">
        <v>56000</v>
      </c>
      <c r="J4684" s="2"/>
      <c r="K4684" s="15">
        <v>56000</v>
      </c>
      <c r="L4684" s="2"/>
      <c r="M4684" s="15">
        <v>56000</v>
      </c>
      <c r="N4684" s="2"/>
      <c r="O4684" s="15">
        <v>0</v>
      </c>
      <c r="P4684" s="2"/>
      <c r="Q4684" s="15">
        <f>M4684+O4684</f>
        <v>56000</v>
      </c>
      <c r="T4684" s="13"/>
    </row>
    <row r="4685" spans="1:20" ht="11.85" customHeight="1" x14ac:dyDescent="0.2">
      <c r="A4685" s="3" t="s">
        <v>1008</v>
      </c>
      <c r="C4685" s="2">
        <f>SUM(C4683:C4684)</f>
        <v>51637.7</v>
      </c>
      <c r="D4685" s="2"/>
      <c r="E4685" s="2">
        <f>SUM(E4683:E4684)</f>
        <v>54480.52</v>
      </c>
      <c r="F4685" s="2"/>
      <c r="G4685" s="2">
        <f>SUM(G4683:G4684)</f>
        <v>48607.28</v>
      </c>
      <c r="H4685" s="2"/>
      <c r="I4685" s="2">
        <f>SUM(I4683:I4684)</f>
        <v>56000</v>
      </c>
      <c r="J4685" s="2"/>
      <c r="K4685" s="4">
        <f>SUM(K4683:K4684)</f>
        <v>56000</v>
      </c>
      <c r="L4685" s="2"/>
      <c r="M4685" s="4">
        <f>SUM(M4683:M4684)</f>
        <v>56000</v>
      </c>
      <c r="N4685" s="2"/>
      <c r="O4685" s="4">
        <f>SUM(O4683:O4684)</f>
        <v>0</v>
      </c>
      <c r="P4685" s="2"/>
      <c r="Q4685" s="4">
        <f>SUM(Q4683:Q4684)</f>
        <v>56000</v>
      </c>
    </row>
    <row r="4686" spans="1:20" ht="11.85" customHeight="1" x14ac:dyDescent="0.2">
      <c r="D4686" s="2"/>
      <c r="F4686" s="2"/>
      <c r="H4686" s="2"/>
      <c r="J4686" s="2"/>
      <c r="L4686" s="2"/>
      <c r="N4686" s="2"/>
      <c r="P4686" s="2"/>
    </row>
    <row r="4687" spans="1:20" ht="11.85" customHeight="1" x14ac:dyDescent="0.2">
      <c r="A4687" s="12" t="s">
        <v>326</v>
      </c>
      <c r="D4687" s="2"/>
      <c r="F4687" s="2"/>
      <c r="H4687" s="2"/>
      <c r="J4687" s="2"/>
      <c r="L4687" s="2"/>
      <c r="N4687" s="2"/>
      <c r="P4687" s="2"/>
    </row>
    <row r="4688" spans="1:20" ht="11.85" customHeight="1" x14ac:dyDescent="0.2">
      <c r="A4688" s="3" t="s">
        <v>1849</v>
      </c>
      <c r="C4688" s="2">
        <v>64549.26</v>
      </c>
      <c r="D4688" s="2"/>
      <c r="E4688" s="2">
        <v>51063.44</v>
      </c>
      <c r="F4688" s="2"/>
      <c r="G4688" s="2">
        <v>61151.28</v>
      </c>
      <c r="H4688" s="2"/>
      <c r="I4688" s="2">
        <v>62900</v>
      </c>
      <c r="J4688" s="2"/>
      <c r="K4688" s="4">
        <v>62900</v>
      </c>
      <c r="L4688" s="2"/>
      <c r="M4688" s="4">
        <v>75200</v>
      </c>
      <c r="N4688" s="2"/>
      <c r="O4688" s="4">
        <v>0</v>
      </c>
      <c r="P4688" s="2"/>
      <c r="Q4688" s="4">
        <f>M4688+O4688</f>
        <v>75200</v>
      </c>
      <c r="T4688" s="13"/>
    </row>
    <row r="4689" spans="1:21" ht="11.85" customHeight="1" x14ac:dyDescent="0.2">
      <c r="A4689" s="3" t="s">
        <v>1850</v>
      </c>
      <c r="C4689" s="2">
        <v>0</v>
      </c>
      <c r="D4689" s="2"/>
      <c r="E4689" s="2">
        <v>0</v>
      </c>
      <c r="F4689" s="2"/>
      <c r="G4689" s="2">
        <v>179471</v>
      </c>
      <c r="H4689" s="2"/>
      <c r="I4689" s="2">
        <v>190000</v>
      </c>
      <c r="J4689" s="2"/>
      <c r="K4689" s="4">
        <v>190000</v>
      </c>
      <c r="L4689" s="2"/>
      <c r="M4689" s="4">
        <v>0</v>
      </c>
      <c r="N4689" s="2"/>
      <c r="O4689" s="4">
        <v>0</v>
      </c>
      <c r="P4689" s="2"/>
      <c r="Q4689" s="4">
        <f>M4689+O4689</f>
        <v>0</v>
      </c>
    </row>
    <row r="4690" spans="1:21" ht="11.85" hidden="1" customHeight="1" x14ac:dyDescent="0.2">
      <c r="A4690" s="3" t="s">
        <v>1851</v>
      </c>
      <c r="C4690" s="2">
        <v>0</v>
      </c>
      <c r="D4690" s="2"/>
      <c r="E4690" s="2">
        <v>0</v>
      </c>
      <c r="F4690" s="2"/>
      <c r="G4690" s="2">
        <v>0</v>
      </c>
      <c r="H4690" s="2"/>
      <c r="I4690" s="2">
        <v>0</v>
      </c>
      <c r="J4690" s="2"/>
      <c r="K4690" s="4">
        <v>0</v>
      </c>
      <c r="L4690" s="2"/>
      <c r="M4690" s="4">
        <v>0</v>
      </c>
      <c r="N4690" s="2"/>
      <c r="O4690" s="4">
        <v>0</v>
      </c>
      <c r="P4690" s="2"/>
      <c r="Q4690" s="4">
        <v>0</v>
      </c>
    </row>
    <row r="4691" spans="1:21" ht="11.85" customHeight="1" x14ac:dyDescent="0.2">
      <c r="A4691" s="3" t="s">
        <v>1852</v>
      </c>
      <c r="C4691" s="2">
        <v>0</v>
      </c>
      <c r="D4691" s="2"/>
      <c r="E4691" s="2">
        <v>0</v>
      </c>
      <c r="F4691" s="2"/>
      <c r="G4691" s="2">
        <v>0</v>
      </c>
      <c r="H4691" s="2"/>
      <c r="I4691" s="2">
        <v>0</v>
      </c>
      <c r="J4691" s="2"/>
      <c r="K4691" s="4">
        <v>0</v>
      </c>
      <c r="L4691" s="2"/>
      <c r="M4691" s="4">
        <v>0</v>
      </c>
      <c r="N4691" s="2"/>
      <c r="O4691" s="4">
        <v>0</v>
      </c>
      <c r="P4691" s="2"/>
      <c r="Q4691" s="4">
        <f>M4691+O4691</f>
        <v>0</v>
      </c>
    </row>
    <row r="4692" spans="1:21" ht="11.85" customHeight="1" x14ac:dyDescent="0.2">
      <c r="A4692" s="3" t="s">
        <v>1853</v>
      </c>
      <c r="C4692" s="2">
        <v>0</v>
      </c>
      <c r="D4692" s="2"/>
      <c r="E4692" s="2">
        <v>0</v>
      </c>
      <c r="F4692" s="2"/>
      <c r="G4692" s="2">
        <v>0</v>
      </c>
      <c r="H4692" s="2"/>
      <c r="I4692" s="2">
        <v>0</v>
      </c>
      <c r="J4692" s="2"/>
      <c r="K4692" s="4">
        <v>0</v>
      </c>
      <c r="L4692" s="2"/>
      <c r="M4692" s="4">
        <v>35000</v>
      </c>
      <c r="N4692" s="2"/>
      <c r="O4692" s="4">
        <v>0</v>
      </c>
      <c r="P4692" s="2"/>
      <c r="Q4692" s="4">
        <f>M4692+O4692</f>
        <v>35000</v>
      </c>
    </row>
    <row r="4693" spans="1:21" ht="11.85" customHeight="1" x14ac:dyDescent="0.2">
      <c r="A4693" s="3" t="s">
        <v>1854</v>
      </c>
      <c r="C4693" s="14">
        <v>42185</v>
      </c>
      <c r="D4693" s="2"/>
      <c r="E4693" s="14">
        <v>40000</v>
      </c>
      <c r="F4693" s="2"/>
      <c r="G4693" s="14">
        <v>0</v>
      </c>
      <c r="H4693" s="2"/>
      <c r="I4693" s="14">
        <v>0</v>
      </c>
      <c r="J4693" s="2"/>
      <c r="K4693" s="15">
        <v>0</v>
      </c>
      <c r="L4693" s="2"/>
      <c r="M4693" s="15">
        <v>0</v>
      </c>
      <c r="N4693" s="2"/>
      <c r="O4693" s="15">
        <v>0</v>
      </c>
      <c r="P4693" s="2"/>
      <c r="Q4693" s="15">
        <f>M4693+O4693</f>
        <v>0</v>
      </c>
      <c r="R4693" s="2"/>
    </row>
    <row r="4694" spans="1:21" ht="11.85" customHeight="1" x14ac:dyDescent="0.2">
      <c r="A4694" s="3" t="s">
        <v>330</v>
      </c>
      <c r="C4694" s="2">
        <f>SUM(C4688:C4693)</f>
        <v>106734.26000000001</v>
      </c>
      <c r="D4694" s="2"/>
      <c r="E4694" s="2">
        <f>SUM(E4688:E4693)</f>
        <v>91063.44</v>
      </c>
      <c r="F4694" s="2"/>
      <c r="G4694" s="2">
        <f>SUM(G4688:G4693)</f>
        <v>240622.28</v>
      </c>
      <c r="H4694" s="2"/>
      <c r="I4694" s="2">
        <f>SUM(I4688:I4693)</f>
        <v>252900</v>
      </c>
      <c r="J4694" s="2"/>
      <c r="K4694" s="4">
        <f>SUM(K4688:K4693)</f>
        <v>252900</v>
      </c>
      <c r="L4694" s="2"/>
      <c r="M4694" s="4">
        <f>SUM(M4688:M4693)</f>
        <v>110200</v>
      </c>
      <c r="N4694" s="2"/>
      <c r="O4694" s="4">
        <f>SUM(O4688:O4693)</f>
        <v>0</v>
      </c>
      <c r="P4694" s="2"/>
      <c r="Q4694" s="4">
        <f>SUM(Q4688:Q4693)</f>
        <v>110200</v>
      </c>
      <c r="R4694" s="2"/>
      <c r="U4694" s="2"/>
    </row>
    <row r="4695" spans="1:21" ht="11.85" customHeight="1" x14ac:dyDescent="0.2">
      <c r="D4695" s="2"/>
      <c r="F4695" s="2"/>
      <c r="H4695" s="2"/>
      <c r="J4695" s="2"/>
      <c r="L4695" s="2"/>
      <c r="N4695" s="2"/>
      <c r="P4695" s="2"/>
      <c r="T4695" s="13"/>
    </row>
    <row r="4696" spans="1:21" ht="11.85" customHeight="1" x14ac:dyDescent="0.2">
      <c r="A4696" s="3" t="s">
        <v>1855</v>
      </c>
      <c r="C4696" s="2">
        <f>C4623+C4639+C4663+C4667+C4685+C4694</f>
        <v>1161785.99</v>
      </c>
      <c r="D4696" s="2"/>
      <c r="E4696" s="2">
        <f>E4623+E4639+E4663+E4667+E4685+E4694</f>
        <v>1204533.47</v>
      </c>
      <c r="F4696" s="2"/>
      <c r="G4696" s="2">
        <f>G4623+G4639+G4663+G4667+G4685+G4694</f>
        <v>1400783.92</v>
      </c>
      <c r="H4696" s="2"/>
      <c r="I4696" s="2">
        <f>I4623+I4639+I4663+I4667+I4685+I4694</f>
        <v>1468981</v>
      </c>
      <c r="J4696" s="2"/>
      <c r="K4696" s="4">
        <f>K4623+K4639+K4663+K4667+K4685+K4694</f>
        <v>1555515</v>
      </c>
      <c r="L4696" s="2"/>
      <c r="M4696" s="4">
        <f>M4623+M4639+M4663+M4667+M4685+M4694</f>
        <v>1433716</v>
      </c>
      <c r="N4696" s="2"/>
      <c r="O4696" s="4">
        <f>O4623+O4639+O4663+O4667+O4685+O4694</f>
        <v>0</v>
      </c>
      <c r="P4696" s="2"/>
      <c r="Q4696" s="4">
        <f>Q4623+Q4639+Q4663+Q4667+Q4685+Q4694</f>
        <v>1433716</v>
      </c>
      <c r="R4696" s="2"/>
      <c r="U4696" s="2"/>
    </row>
    <row r="4697" spans="1:21" ht="11.85" customHeight="1" x14ac:dyDescent="0.2"/>
    <row r="4698" spans="1:21" ht="11.85" customHeight="1" x14ac:dyDescent="0.2"/>
    <row r="4699" spans="1:21" ht="11.85" customHeight="1" x14ac:dyDescent="0.2"/>
    <row r="4700" spans="1:21" ht="11.85" customHeight="1" x14ac:dyDescent="0.2"/>
    <row r="4701" spans="1:21" ht="11.85" customHeight="1" x14ac:dyDescent="0.2"/>
    <row r="4702" spans="1:21" ht="11.85" customHeight="1" x14ac:dyDescent="0.2"/>
    <row r="4703" spans="1:21" ht="11.85" customHeight="1" x14ac:dyDescent="0.2"/>
    <row r="4704" spans="1:21" ht="11.85" customHeight="1" x14ac:dyDescent="0.2"/>
    <row r="4705" ht="11.85" customHeight="1" x14ac:dyDescent="0.2"/>
    <row r="4706" ht="11.85" customHeight="1" x14ac:dyDescent="0.2"/>
    <row r="4707" ht="11.85" customHeight="1" x14ac:dyDescent="0.2"/>
    <row r="4708" ht="11.85" customHeight="1" x14ac:dyDescent="0.2"/>
    <row r="4709" ht="11.85" customHeight="1" x14ac:dyDescent="0.2"/>
    <row r="4710" ht="11.85" customHeight="1" x14ac:dyDescent="0.2"/>
    <row r="4711" ht="11.85" customHeight="1" x14ac:dyDescent="0.2"/>
    <row r="4712" ht="11.85" customHeight="1" x14ac:dyDescent="0.2"/>
    <row r="4713" ht="11.85" customHeight="1" x14ac:dyDescent="0.2"/>
    <row r="4714" ht="11.85" customHeight="1" x14ac:dyDescent="0.2"/>
    <row r="4715" ht="11.85" customHeight="1" x14ac:dyDescent="0.2"/>
    <row r="4716" ht="11.85" customHeight="1" x14ac:dyDescent="0.2"/>
    <row r="4717" ht="11.85" customHeight="1" x14ac:dyDescent="0.2"/>
    <row r="4718" ht="11.85" customHeight="1" x14ac:dyDescent="0.2"/>
    <row r="4719" ht="11.85" customHeight="1" x14ac:dyDescent="0.2"/>
    <row r="4720" ht="11.85" customHeight="1" x14ac:dyDescent="0.2"/>
    <row r="4721" ht="11.85" customHeight="1" x14ac:dyDescent="0.2"/>
    <row r="4722" ht="11.85" customHeight="1" x14ac:dyDescent="0.2"/>
    <row r="4723" ht="11.85" customHeight="1" x14ac:dyDescent="0.2"/>
    <row r="4724" ht="11.85" customHeight="1" x14ac:dyDescent="0.2"/>
    <row r="4725" ht="11.85" customHeight="1" x14ac:dyDescent="0.2"/>
    <row r="4726" ht="11.85" customHeight="1" x14ac:dyDescent="0.2"/>
    <row r="4727" ht="11.85" customHeight="1" x14ac:dyDescent="0.2"/>
    <row r="4728" ht="11.85" customHeight="1" x14ac:dyDescent="0.2"/>
    <row r="4729" ht="11.85" customHeight="1" x14ac:dyDescent="0.2"/>
    <row r="4730" ht="11.85" customHeight="1" x14ac:dyDescent="0.2"/>
    <row r="4731" ht="11.85" customHeight="1" x14ac:dyDescent="0.2"/>
    <row r="4732" ht="11.85" customHeight="1" x14ac:dyDescent="0.2"/>
    <row r="4733" ht="11.85" customHeight="1" x14ac:dyDescent="0.2"/>
    <row r="4734" ht="11.85" customHeight="1" x14ac:dyDescent="0.2"/>
    <row r="4735" ht="11.85" customHeight="1" x14ac:dyDescent="0.2"/>
    <row r="4736" ht="11.85" customHeight="1" x14ac:dyDescent="0.2"/>
    <row r="4737" spans="1:20" ht="11.85" customHeight="1" x14ac:dyDescent="0.2">
      <c r="A4737" s="1"/>
      <c r="B4737" s="1"/>
      <c r="E4737" s="2" t="str">
        <f>$E$1</f>
        <v>CITY OF BRADY</v>
      </c>
    </row>
    <row r="4738" spans="1:20" ht="11.85" customHeight="1" x14ac:dyDescent="0.2">
      <c r="E4738" s="2" t="str">
        <f>$E$2</f>
        <v>BUDGET REPORT</v>
      </c>
    </row>
    <row r="4739" spans="1:20" ht="11.85" customHeight="1" x14ac:dyDescent="0.2">
      <c r="E4739" s="2" t="str">
        <f>$E$3</f>
        <v>FISCAL YEAR 2022 - 2023</v>
      </c>
    </row>
    <row r="4740" spans="1:20" ht="11.85" customHeight="1" x14ac:dyDescent="0.2">
      <c r="A4740" s="3" t="s">
        <v>1784</v>
      </c>
    </row>
    <row r="4741" spans="1:20" ht="11.85" customHeight="1" x14ac:dyDescent="0.2">
      <c r="A4741" s="3" t="s">
        <v>1856</v>
      </c>
    </row>
    <row r="4742" spans="1:20" ht="11.85" customHeight="1" x14ac:dyDescent="0.2">
      <c r="A4742" s="30" t="s">
        <v>664</v>
      </c>
      <c r="I4742" s="49" t="str">
        <f>$I$6</f>
        <v>(----- 2021-2022 ------)</v>
      </c>
      <c r="J4742" s="49"/>
      <c r="K4742" s="49"/>
      <c r="L4742" s="6"/>
      <c r="M4742" s="49" t="str">
        <f>$M$6</f>
        <v>2022-2023</v>
      </c>
      <c r="N4742" s="49"/>
      <c r="O4742" s="49"/>
      <c r="P4742" s="49"/>
      <c r="Q4742" s="49"/>
    </row>
    <row r="4743" spans="1:20" ht="11.85" customHeight="1" x14ac:dyDescent="0.2">
      <c r="C4743" s="7" t="str">
        <f>$C$7</f>
        <v>2018-2019</v>
      </c>
      <c r="D4743" s="6"/>
      <c r="E4743" s="7" t="str">
        <f>$E$7</f>
        <v>2019-2020</v>
      </c>
      <c r="F4743" s="6"/>
      <c r="G4743" s="7" t="str">
        <f>$G$7</f>
        <v>2020-2021</v>
      </c>
      <c r="H4743" s="6"/>
      <c r="I4743" s="7" t="s">
        <v>9</v>
      </c>
      <c r="J4743" s="6"/>
      <c r="K4743" s="8" t="str">
        <f>+$K$7</f>
        <v>PROJECTED</v>
      </c>
      <c r="L4743" s="6"/>
      <c r="M4743" s="8" t="str">
        <f>$M$7</f>
        <v>2022-2023</v>
      </c>
      <c r="N4743" s="6"/>
      <c r="O4743" s="8" t="str">
        <f>$O$7</f>
        <v>2022-2023</v>
      </c>
      <c r="P4743" s="6"/>
      <c r="Q4743" s="8" t="str">
        <f>$Q$7</f>
        <v xml:space="preserve">APPROVED </v>
      </c>
    </row>
    <row r="4744" spans="1:20" ht="11.85" customHeight="1" x14ac:dyDescent="0.2">
      <c r="A4744" s="9" t="s">
        <v>268</v>
      </c>
      <c r="C4744" s="10" t="s">
        <v>12</v>
      </c>
      <c r="D4744" s="6"/>
      <c r="E4744" s="10" t="s">
        <v>12</v>
      </c>
      <c r="F4744" s="6"/>
      <c r="G4744" s="10" t="s">
        <v>12</v>
      </c>
      <c r="H4744" s="6"/>
      <c r="I4744" s="10" t="s">
        <v>13</v>
      </c>
      <c r="J4744" s="6"/>
      <c r="K4744" s="11" t="s">
        <v>13</v>
      </c>
      <c r="L4744" s="6"/>
      <c r="M4744" s="11" t="str">
        <f>$M$8</f>
        <v>BASE</v>
      </c>
      <c r="N4744" s="6"/>
      <c r="O4744" s="11" t="str">
        <f>$O$8</f>
        <v>SUPPLEMENTAL</v>
      </c>
      <c r="P4744" s="6"/>
      <c r="Q4744" s="11" t="str">
        <f>$Q$8</f>
        <v>BUDGET</v>
      </c>
    </row>
    <row r="4745" spans="1:20" ht="11.85" customHeight="1" x14ac:dyDescent="0.2"/>
    <row r="4746" spans="1:20" ht="11.85" customHeight="1" x14ac:dyDescent="0.2">
      <c r="A4746" s="12" t="s">
        <v>269</v>
      </c>
    </row>
    <row r="4747" spans="1:20" ht="11.85" customHeight="1" x14ac:dyDescent="0.2">
      <c r="A4747" s="3" t="s">
        <v>1857</v>
      </c>
      <c r="C4747" s="2">
        <v>21316.880000000001</v>
      </c>
      <c r="D4747" s="2"/>
      <c r="E4747" s="2">
        <v>0</v>
      </c>
      <c r="F4747" s="2"/>
      <c r="G4747" s="2">
        <v>0</v>
      </c>
      <c r="H4747" s="2"/>
      <c r="I4747" s="2">
        <v>0</v>
      </c>
      <c r="J4747" s="2"/>
      <c r="K4747" s="4">
        <v>0</v>
      </c>
      <c r="L4747" s="2"/>
      <c r="M4747" s="4">
        <v>0</v>
      </c>
      <c r="N4747" s="2"/>
      <c r="O4747" s="4">
        <v>0</v>
      </c>
      <c r="P4747" s="2"/>
      <c r="Q4747" s="4">
        <f t="shared" ref="Q4747:Q4753" si="131">M4747+O4747</f>
        <v>0</v>
      </c>
      <c r="T4747" s="13"/>
    </row>
    <row r="4748" spans="1:20" ht="11.85" customHeight="1" x14ac:dyDescent="0.2">
      <c r="A4748" s="3" t="s">
        <v>1858</v>
      </c>
      <c r="C4748" s="2">
        <v>0</v>
      </c>
      <c r="D4748" s="2"/>
      <c r="E4748" s="2">
        <v>0</v>
      </c>
      <c r="F4748" s="2"/>
      <c r="G4748" s="2">
        <v>0</v>
      </c>
      <c r="H4748" s="2"/>
      <c r="I4748" s="2">
        <v>0</v>
      </c>
      <c r="J4748" s="2"/>
      <c r="K4748" s="4">
        <v>0</v>
      </c>
      <c r="L4748" s="2"/>
      <c r="M4748" s="4">
        <v>0</v>
      </c>
      <c r="N4748" s="2"/>
      <c r="O4748" s="4">
        <v>0</v>
      </c>
      <c r="P4748" s="2"/>
      <c r="Q4748" s="4">
        <f t="shared" si="131"/>
        <v>0</v>
      </c>
      <c r="T4748" s="13"/>
    </row>
    <row r="4749" spans="1:20" ht="11.85" customHeight="1" x14ac:dyDescent="0.2">
      <c r="A4749" s="3" t="s">
        <v>1859</v>
      </c>
      <c r="C4749" s="2">
        <v>3633.28</v>
      </c>
      <c r="D4749" s="2"/>
      <c r="E4749" s="2">
        <v>0</v>
      </c>
      <c r="F4749" s="2"/>
      <c r="G4749" s="2">
        <v>0</v>
      </c>
      <c r="H4749" s="2"/>
      <c r="I4749" s="2">
        <v>0</v>
      </c>
      <c r="J4749" s="2"/>
      <c r="K4749" s="4">
        <v>0</v>
      </c>
      <c r="L4749" s="2"/>
      <c r="M4749" s="4">
        <v>0</v>
      </c>
      <c r="N4749" s="2"/>
      <c r="O4749" s="4">
        <v>0</v>
      </c>
      <c r="P4749" s="2"/>
      <c r="Q4749" s="4">
        <f t="shared" si="131"/>
        <v>0</v>
      </c>
      <c r="T4749" s="13"/>
    </row>
    <row r="4750" spans="1:20" ht="11.85" customHeight="1" x14ac:dyDescent="0.2">
      <c r="A4750" s="3" t="s">
        <v>1860</v>
      </c>
      <c r="C4750" s="2">
        <v>1616.56</v>
      </c>
      <c r="D4750" s="2"/>
      <c r="E4750" s="2">
        <v>0</v>
      </c>
      <c r="F4750" s="2"/>
      <c r="G4750" s="2">
        <v>0</v>
      </c>
      <c r="H4750" s="2"/>
      <c r="I4750" s="2">
        <v>0</v>
      </c>
      <c r="J4750" s="2"/>
      <c r="K4750" s="4">
        <v>0</v>
      </c>
      <c r="L4750" s="2"/>
      <c r="M4750" s="4">
        <v>0</v>
      </c>
      <c r="N4750" s="2"/>
      <c r="O4750" s="4">
        <v>0</v>
      </c>
      <c r="P4750" s="2"/>
      <c r="Q4750" s="4">
        <f t="shared" si="131"/>
        <v>0</v>
      </c>
      <c r="T4750" s="13"/>
    </row>
    <row r="4751" spans="1:20" ht="11.85" customHeight="1" x14ac:dyDescent="0.2">
      <c r="A4751" s="3" t="s">
        <v>1861</v>
      </c>
      <c r="C4751" s="2">
        <v>1206.99</v>
      </c>
      <c r="D4751" s="2"/>
      <c r="E4751" s="2">
        <v>0</v>
      </c>
      <c r="F4751" s="2"/>
      <c r="G4751" s="2">
        <v>0</v>
      </c>
      <c r="H4751" s="2"/>
      <c r="I4751" s="2">
        <v>0</v>
      </c>
      <c r="J4751" s="2"/>
      <c r="K4751" s="4">
        <v>0</v>
      </c>
      <c r="L4751" s="2"/>
      <c r="M4751" s="4">
        <v>0</v>
      </c>
      <c r="N4751" s="2"/>
      <c r="O4751" s="4">
        <v>0</v>
      </c>
      <c r="P4751" s="2"/>
      <c r="Q4751" s="4">
        <f t="shared" si="131"/>
        <v>0</v>
      </c>
      <c r="T4751" s="13"/>
    </row>
    <row r="4752" spans="1:20" ht="11.85" customHeight="1" x14ac:dyDescent="0.2">
      <c r="A4752" s="3" t="s">
        <v>1862</v>
      </c>
      <c r="C4752" s="2">
        <v>9</v>
      </c>
      <c r="D4752" s="2"/>
      <c r="E4752" s="2">
        <v>0</v>
      </c>
      <c r="F4752" s="2"/>
      <c r="G4752" s="2">
        <v>0</v>
      </c>
      <c r="H4752" s="2"/>
      <c r="I4752" s="2">
        <v>0</v>
      </c>
      <c r="J4752" s="2"/>
      <c r="K4752" s="4">
        <v>0</v>
      </c>
      <c r="L4752" s="2"/>
      <c r="M4752" s="4">
        <v>0</v>
      </c>
      <c r="N4752" s="2"/>
      <c r="O4752" s="4">
        <v>0</v>
      </c>
      <c r="P4752" s="2"/>
      <c r="Q4752" s="4">
        <f t="shared" si="131"/>
        <v>0</v>
      </c>
      <c r="T4752" s="13"/>
    </row>
    <row r="4753" spans="1:21" ht="11.85" customHeight="1" x14ac:dyDescent="0.2">
      <c r="A4753" s="3" t="s">
        <v>1863</v>
      </c>
      <c r="C4753" s="14">
        <v>1626.49</v>
      </c>
      <c r="D4753" s="2"/>
      <c r="E4753" s="14">
        <v>0</v>
      </c>
      <c r="F4753" s="2"/>
      <c r="G4753" s="14">
        <v>0</v>
      </c>
      <c r="H4753" s="2"/>
      <c r="I4753" s="14">
        <v>0</v>
      </c>
      <c r="J4753" s="2"/>
      <c r="K4753" s="15">
        <v>0</v>
      </c>
      <c r="L4753" s="2"/>
      <c r="M4753" s="15">
        <v>0</v>
      </c>
      <c r="N4753" s="2"/>
      <c r="O4753" s="15">
        <v>0</v>
      </c>
      <c r="P4753" s="2"/>
      <c r="Q4753" s="15">
        <f t="shared" si="131"/>
        <v>0</v>
      </c>
      <c r="T4753" s="13"/>
    </row>
    <row r="4754" spans="1:21" ht="11.85" customHeight="1" x14ac:dyDescent="0.2">
      <c r="A4754" s="3" t="s">
        <v>280</v>
      </c>
      <c r="C4754" s="2">
        <f>SUM(C4747:C4753)</f>
        <v>29409.200000000004</v>
      </c>
      <c r="D4754" s="2"/>
      <c r="E4754" s="2">
        <f>SUM(E4747:E4753)</f>
        <v>0</v>
      </c>
      <c r="F4754" s="2"/>
      <c r="G4754" s="2">
        <f>SUM(G4747:G4753)</f>
        <v>0</v>
      </c>
      <c r="H4754" s="2"/>
      <c r="I4754" s="2">
        <f>SUM(I4747:I4753)</f>
        <v>0</v>
      </c>
      <c r="J4754" s="2"/>
      <c r="K4754" s="4">
        <f>SUM(K4747:K4753)</f>
        <v>0</v>
      </c>
      <c r="L4754" s="2"/>
      <c r="M4754" s="4">
        <f>SUM(M4747:M4753)</f>
        <v>0</v>
      </c>
      <c r="N4754" s="2"/>
      <c r="O4754" s="4">
        <f>SUM(O4747:O4753)</f>
        <v>0</v>
      </c>
      <c r="P4754" s="2"/>
      <c r="Q4754" s="4">
        <f>SUM(Q4747:Q4753)</f>
        <v>0</v>
      </c>
      <c r="U4754" s="2"/>
    </row>
    <row r="4755" spans="1:21" ht="11.85" customHeight="1" x14ac:dyDescent="0.2">
      <c r="D4755" s="2"/>
      <c r="F4755" s="2"/>
      <c r="H4755" s="2"/>
      <c r="J4755" s="2"/>
      <c r="L4755" s="2"/>
      <c r="N4755" s="2"/>
      <c r="P4755" s="2"/>
    </row>
    <row r="4756" spans="1:21" ht="11.85" customHeight="1" x14ac:dyDescent="0.2">
      <c r="A4756" s="12" t="s">
        <v>281</v>
      </c>
      <c r="D4756" s="2"/>
      <c r="F4756" s="2"/>
      <c r="H4756" s="2"/>
      <c r="J4756" s="2"/>
      <c r="L4756" s="2"/>
      <c r="N4756" s="2"/>
      <c r="P4756" s="2"/>
    </row>
    <row r="4757" spans="1:21" ht="11.85" customHeight="1" x14ac:dyDescent="0.2">
      <c r="A4757" s="3" t="s">
        <v>1864</v>
      </c>
      <c r="C4757" s="14">
        <v>4992.41</v>
      </c>
      <c r="D4757" s="2"/>
      <c r="E4757" s="14">
        <v>0</v>
      </c>
      <c r="F4757" s="2"/>
      <c r="G4757" s="14">
        <v>0</v>
      </c>
      <c r="H4757" s="2"/>
      <c r="I4757" s="14">
        <v>0</v>
      </c>
      <c r="J4757" s="2"/>
      <c r="K4757" s="15">
        <v>0</v>
      </c>
      <c r="L4757" s="2"/>
      <c r="M4757" s="15">
        <v>0</v>
      </c>
      <c r="N4757" s="2"/>
      <c r="O4757" s="15">
        <v>0</v>
      </c>
      <c r="P4757" s="2"/>
      <c r="Q4757" s="15">
        <f>+M4757+O4757</f>
        <v>0</v>
      </c>
    </row>
    <row r="4758" spans="1:21" ht="11.85" customHeight="1" x14ac:dyDescent="0.2">
      <c r="A4758" s="3" t="s">
        <v>299</v>
      </c>
      <c r="C4758" s="2">
        <f>+C4757</f>
        <v>4992.41</v>
      </c>
      <c r="D4758" s="2"/>
      <c r="E4758" s="2">
        <f>+E4757</f>
        <v>0</v>
      </c>
      <c r="F4758" s="2"/>
      <c r="G4758" s="2">
        <f>+G4757</f>
        <v>0</v>
      </c>
      <c r="H4758" s="2"/>
      <c r="I4758" s="2">
        <f>+I4757</f>
        <v>0</v>
      </c>
      <c r="J4758" s="2"/>
      <c r="K4758" s="4">
        <f>+K4757</f>
        <v>0</v>
      </c>
      <c r="L4758" s="2"/>
      <c r="M4758" s="4">
        <f>+M4757</f>
        <v>0</v>
      </c>
      <c r="N4758" s="2"/>
      <c r="O4758" s="4">
        <f>+O4757</f>
        <v>0</v>
      </c>
      <c r="P4758" s="2"/>
      <c r="Q4758" s="4">
        <f>+Q4757</f>
        <v>0</v>
      </c>
    </row>
    <row r="4759" spans="1:21" ht="11.85" customHeight="1" x14ac:dyDescent="0.2">
      <c r="D4759" s="2"/>
      <c r="F4759" s="2"/>
      <c r="H4759" s="2"/>
      <c r="J4759" s="2"/>
      <c r="L4759" s="2"/>
      <c r="N4759" s="2"/>
      <c r="P4759" s="2"/>
    </row>
    <row r="4760" spans="1:21" ht="11.85" customHeight="1" x14ac:dyDescent="0.2">
      <c r="A4760" s="12" t="s">
        <v>300</v>
      </c>
      <c r="D4760" s="2"/>
      <c r="F4760" s="2"/>
      <c r="H4760" s="2"/>
      <c r="J4760" s="2"/>
      <c r="L4760" s="2"/>
      <c r="N4760" s="2"/>
      <c r="P4760" s="2"/>
    </row>
    <row r="4761" spans="1:21" ht="11.85" customHeight="1" x14ac:dyDescent="0.2">
      <c r="A4761" s="3" t="s">
        <v>1865</v>
      </c>
      <c r="C4761" s="2">
        <v>0</v>
      </c>
      <c r="D4761" s="2"/>
      <c r="E4761" s="2">
        <v>0</v>
      </c>
      <c r="F4761" s="2"/>
      <c r="G4761" s="2">
        <v>0</v>
      </c>
      <c r="H4761" s="2"/>
      <c r="I4761" s="2">
        <v>0</v>
      </c>
      <c r="J4761" s="2"/>
      <c r="K4761" s="4">
        <v>0</v>
      </c>
      <c r="L4761" s="2"/>
      <c r="M4761" s="4">
        <v>0</v>
      </c>
      <c r="N4761" s="2"/>
      <c r="O4761" s="4">
        <v>0</v>
      </c>
      <c r="P4761" s="2"/>
      <c r="Q4761" s="4">
        <f t="shared" ref="Q4761:Q4771" si="132">M4761+O4761</f>
        <v>0</v>
      </c>
      <c r="T4761" s="13"/>
    </row>
    <row r="4762" spans="1:21" ht="11.85" customHeight="1" x14ac:dyDescent="0.2">
      <c r="A4762" s="3" t="s">
        <v>1866</v>
      </c>
      <c r="C4762" s="2">
        <v>824.43</v>
      </c>
      <c r="D4762" s="2"/>
      <c r="E4762" s="2">
        <v>0</v>
      </c>
      <c r="F4762" s="2"/>
      <c r="G4762" s="2">
        <v>0</v>
      </c>
      <c r="H4762" s="2"/>
      <c r="I4762" s="2">
        <v>0</v>
      </c>
      <c r="J4762" s="2"/>
      <c r="K4762" s="4">
        <v>0</v>
      </c>
      <c r="L4762" s="2"/>
      <c r="M4762" s="4">
        <v>0</v>
      </c>
      <c r="N4762" s="2"/>
      <c r="O4762" s="4">
        <v>0</v>
      </c>
      <c r="P4762" s="2"/>
      <c r="Q4762" s="4">
        <f>M4762+O4762</f>
        <v>0</v>
      </c>
      <c r="T4762" s="13"/>
    </row>
    <row r="4763" spans="1:21" ht="11.85" customHeight="1" x14ac:dyDescent="0.2">
      <c r="A4763" s="3" t="s">
        <v>1867</v>
      </c>
      <c r="C4763" s="2">
        <v>125.95</v>
      </c>
      <c r="D4763" s="2"/>
      <c r="E4763" s="2">
        <v>0</v>
      </c>
      <c r="F4763" s="2"/>
      <c r="G4763" s="2">
        <v>0</v>
      </c>
      <c r="H4763" s="2"/>
      <c r="I4763" s="2">
        <v>0</v>
      </c>
      <c r="J4763" s="2"/>
      <c r="K4763" s="4">
        <v>0</v>
      </c>
      <c r="L4763" s="2"/>
      <c r="M4763" s="4">
        <v>0</v>
      </c>
      <c r="N4763" s="2"/>
      <c r="O4763" s="4">
        <v>0</v>
      </c>
      <c r="P4763" s="2"/>
      <c r="Q4763" s="4">
        <f t="shared" si="132"/>
        <v>0</v>
      </c>
      <c r="T4763" s="13"/>
    </row>
    <row r="4764" spans="1:21" ht="11.85" customHeight="1" x14ac:dyDescent="0.2">
      <c r="A4764" s="3" t="s">
        <v>1868</v>
      </c>
      <c r="C4764" s="2">
        <v>6300.84</v>
      </c>
      <c r="D4764" s="2"/>
      <c r="E4764" s="2">
        <v>0</v>
      </c>
      <c r="F4764" s="2"/>
      <c r="G4764" s="2">
        <v>0</v>
      </c>
      <c r="H4764" s="2"/>
      <c r="I4764" s="2">
        <v>0</v>
      </c>
      <c r="J4764" s="2"/>
      <c r="K4764" s="4">
        <v>0</v>
      </c>
      <c r="L4764" s="2"/>
      <c r="M4764" s="4">
        <v>0</v>
      </c>
      <c r="N4764" s="2"/>
      <c r="O4764" s="4">
        <v>0</v>
      </c>
      <c r="P4764" s="2"/>
      <c r="Q4764" s="4">
        <f t="shared" si="132"/>
        <v>0</v>
      </c>
      <c r="T4764" s="13"/>
    </row>
    <row r="4765" spans="1:21" ht="11.85" customHeight="1" x14ac:dyDescent="0.2">
      <c r="A4765" s="3" t="s">
        <v>1869</v>
      </c>
      <c r="C4765" s="2">
        <v>425.33</v>
      </c>
      <c r="D4765" s="2"/>
      <c r="E4765" s="2">
        <v>0</v>
      </c>
      <c r="F4765" s="2"/>
      <c r="G4765" s="2">
        <v>0</v>
      </c>
      <c r="H4765" s="2"/>
      <c r="I4765" s="2">
        <v>0</v>
      </c>
      <c r="J4765" s="2"/>
      <c r="K4765" s="4">
        <v>0</v>
      </c>
      <c r="L4765" s="2"/>
      <c r="M4765" s="4">
        <v>0</v>
      </c>
      <c r="N4765" s="2"/>
      <c r="O4765" s="4">
        <v>0</v>
      </c>
      <c r="P4765" s="2"/>
      <c r="Q4765" s="4">
        <f t="shared" si="132"/>
        <v>0</v>
      </c>
      <c r="T4765" s="13"/>
    </row>
    <row r="4766" spans="1:21" ht="11.85" customHeight="1" x14ac:dyDescent="0.2">
      <c r="A4766" s="3" t="s">
        <v>1870</v>
      </c>
      <c r="C4766" s="2">
        <v>12838.74</v>
      </c>
      <c r="D4766" s="2"/>
      <c r="E4766" s="2">
        <v>0</v>
      </c>
      <c r="F4766" s="2"/>
      <c r="G4766" s="2">
        <v>0</v>
      </c>
      <c r="H4766" s="2"/>
      <c r="I4766" s="2">
        <v>0</v>
      </c>
      <c r="J4766" s="2"/>
      <c r="K4766" s="4">
        <v>0</v>
      </c>
      <c r="L4766" s="2"/>
      <c r="M4766" s="4">
        <v>0</v>
      </c>
      <c r="N4766" s="2"/>
      <c r="O4766" s="4">
        <v>0</v>
      </c>
      <c r="P4766" s="2"/>
      <c r="Q4766" s="4">
        <f t="shared" si="132"/>
        <v>0</v>
      </c>
      <c r="T4766" s="13"/>
    </row>
    <row r="4767" spans="1:21" ht="11.85" customHeight="1" x14ac:dyDescent="0.2">
      <c r="A4767" s="3" t="s">
        <v>1871</v>
      </c>
      <c r="C4767" s="2">
        <v>908.49</v>
      </c>
      <c r="D4767" s="2"/>
      <c r="E4767" s="2">
        <v>0</v>
      </c>
      <c r="F4767" s="2"/>
      <c r="G4767" s="2">
        <v>0</v>
      </c>
      <c r="H4767" s="2"/>
      <c r="I4767" s="2">
        <v>0</v>
      </c>
      <c r="J4767" s="2"/>
      <c r="K4767" s="4">
        <v>0</v>
      </c>
      <c r="L4767" s="2"/>
      <c r="M4767" s="4">
        <v>0</v>
      </c>
      <c r="N4767" s="2"/>
      <c r="O4767" s="4">
        <v>0</v>
      </c>
      <c r="P4767" s="2"/>
      <c r="Q4767" s="4">
        <f t="shared" si="132"/>
        <v>0</v>
      </c>
      <c r="T4767" s="13"/>
    </row>
    <row r="4768" spans="1:21" ht="11.85" customHeight="1" x14ac:dyDescent="0.2">
      <c r="A4768" s="3" t="s">
        <v>1872</v>
      </c>
      <c r="C4768" s="2">
        <v>61.49</v>
      </c>
      <c r="D4768" s="2"/>
      <c r="E4768" s="2">
        <v>0</v>
      </c>
      <c r="F4768" s="2"/>
      <c r="G4768" s="2">
        <v>0</v>
      </c>
      <c r="H4768" s="2"/>
      <c r="I4768" s="2">
        <v>0</v>
      </c>
      <c r="J4768" s="2"/>
      <c r="K4768" s="4">
        <v>0</v>
      </c>
      <c r="L4768" s="2"/>
      <c r="M4768" s="4">
        <v>0</v>
      </c>
      <c r="N4768" s="2"/>
      <c r="O4768" s="4">
        <v>0</v>
      </c>
      <c r="P4768" s="2"/>
      <c r="Q4768" s="4">
        <f t="shared" si="132"/>
        <v>0</v>
      </c>
      <c r="T4768" s="13"/>
    </row>
    <row r="4769" spans="1:21" ht="11.85" customHeight="1" x14ac:dyDescent="0.2">
      <c r="A4769" s="3" t="s">
        <v>1873</v>
      </c>
      <c r="C4769" s="2">
        <v>435.79</v>
      </c>
      <c r="D4769" s="2"/>
      <c r="E4769" s="2">
        <v>0</v>
      </c>
      <c r="F4769" s="2"/>
      <c r="G4769" s="2">
        <v>0</v>
      </c>
      <c r="H4769" s="2"/>
      <c r="I4769" s="2">
        <v>0</v>
      </c>
      <c r="J4769" s="2"/>
      <c r="K4769" s="4">
        <v>0</v>
      </c>
      <c r="L4769" s="2"/>
      <c r="M4769" s="4">
        <v>0</v>
      </c>
      <c r="N4769" s="2"/>
      <c r="O4769" s="4">
        <v>0</v>
      </c>
      <c r="P4769" s="2"/>
      <c r="Q4769" s="4">
        <f t="shared" si="132"/>
        <v>0</v>
      </c>
      <c r="T4769" s="13"/>
    </row>
    <row r="4770" spans="1:21" ht="11.85" customHeight="1" x14ac:dyDescent="0.2">
      <c r="A4770" s="3" t="s">
        <v>1874</v>
      </c>
      <c r="C4770" s="2">
        <v>360</v>
      </c>
      <c r="D4770" s="2"/>
      <c r="E4770" s="2">
        <v>0</v>
      </c>
      <c r="F4770" s="2"/>
      <c r="G4770" s="2">
        <v>0</v>
      </c>
      <c r="H4770" s="2"/>
      <c r="I4770" s="2">
        <v>0</v>
      </c>
      <c r="J4770" s="2"/>
      <c r="K4770" s="4">
        <v>0</v>
      </c>
      <c r="L4770" s="2"/>
      <c r="M4770" s="4">
        <v>0</v>
      </c>
      <c r="N4770" s="2"/>
      <c r="O4770" s="4">
        <v>0</v>
      </c>
      <c r="P4770" s="2"/>
      <c r="Q4770" s="4">
        <f t="shared" si="132"/>
        <v>0</v>
      </c>
      <c r="T4770" s="13"/>
    </row>
    <row r="4771" spans="1:21" ht="11.85" customHeight="1" x14ac:dyDescent="0.2">
      <c r="A4771" s="3" t="s">
        <v>1875</v>
      </c>
      <c r="C4771" s="14">
        <v>3714.72</v>
      </c>
      <c r="D4771" s="2"/>
      <c r="E4771" s="14">
        <v>0</v>
      </c>
      <c r="F4771" s="2"/>
      <c r="G4771" s="14">
        <v>0</v>
      </c>
      <c r="H4771" s="2"/>
      <c r="I4771" s="14">
        <v>0</v>
      </c>
      <c r="J4771" s="2"/>
      <c r="K4771" s="15">
        <v>0</v>
      </c>
      <c r="L4771" s="2"/>
      <c r="M4771" s="15">
        <v>0</v>
      </c>
      <c r="N4771" s="2"/>
      <c r="O4771" s="15">
        <v>0</v>
      </c>
      <c r="P4771" s="2"/>
      <c r="Q4771" s="15">
        <f t="shared" si="132"/>
        <v>0</v>
      </c>
      <c r="T4771" s="13"/>
    </row>
    <row r="4772" spans="1:21" ht="11.85" customHeight="1" x14ac:dyDescent="0.2">
      <c r="A4772" s="3" t="s">
        <v>322</v>
      </c>
      <c r="C4772" s="2">
        <f>SUM(C4761:C4771)</f>
        <v>25995.780000000006</v>
      </c>
      <c r="D4772" s="2"/>
      <c r="E4772" s="2">
        <f>SUM(E4761:E4771)</f>
        <v>0</v>
      </c>
      <c r="F4772" s="2"/>
      <c r="G4772" s="2">
        <f>SUM(G4761:G4771)</f>
        <v>0</v>
      </c>
      <c r="H4772" s="2"/>
      <c r="I4772" s="2">
        <f>SUM(I4761:I4771)</f>
        <v>0</v>
      </c>
      <c r="J4772" s="2"/>
      <c r="K4772" s="4">
        <f>SUM(K4761:K4771)</f>
        <v>0</v>
      </c>
      <c r="L4772" s="2"/>
      <c r="M4772" s="4">
        <f>SUM(M4761:M4771)</f>
        <v>0</v>
      </c>
      <c r="N4772" s="2"/>
      <c r="O4772" s="4">
        <f>SUM(O4761:O4771)</f>
        <v>0</v>
      </c>
      <c r="P4772" s="2"/>
      <c r="Q4772" s="4">
        <f>SUM(Q4761:Q4771)</f>
        <v>0</v>
      </c>
    </row>
    <row r="4773" spans="1:21" ht="11.85" customHeight="1" x14ac:dyDescent="0.2">
      <c r="D4773" s="2"/>
      <c r="F4773" s="2"/>
      <c r="H4773" s="2"/>
      <c r="J4773" s="2"/>
      <c r="L4773" s="2"/>
      <c r="N4773" s="2"/>
      <c r="P4773" s="2"/>
    </row>
    <row r="4774" spans="1:21" ht="11.85" customHeight="1" x14ac:dyDescent="0.2">
      <c r="A4774" s="3" t="s">
        <v>1876</v>
      </c>
      <c r="C4774" s="2">
        <v>0</v>
      </c>
      <c r="D4774" s="2"/>
      <c r="E4774" s="2">
        <v>0</v>
      </c>
      <c r="F4774" s="2"/>
      <c r="G4774" s="2">
        <v>0</v>
      </c>
      <c r="H4774" s="2"/>
      <c r="I4774" s="2">
        <v>0</v>
      </c>
      <c r="J4774" s="2"/>
      <c r="K4774" s="4">
        <v>0</v>
      </c>
      <c r="L4774" s="2"/>
      <c r="M4774" s="4">
        <v>0</v>
      </c>
      <c r="N4774" s="2"/>
      <c r="O4774" s="4">
        <v>0</v>
      </c>
      <c r="P4774" s="2"/>
      <c r="Q4774" s="4">
        <f>M4774+O4774</f>
        <v>0</v>
      </c>
    </row>
    <row r="4775" spans="1:21" ht="11.85" customHeight="1" x14ac:dyDescent="0.2">
      <c r="A4775" s="3" t="s">
        <v>1877</v>
      </c>
      <c r="C4775" s="14">
        <v>0</v>
      </c>
      <c r="D4775" s="2"/>
      <c r="E4775" s="14">
        <v>0</v>
      </c>
      <c r="F4775" s="2"/>
      <c r="G4775" s="14">
        <v>0</v>
      </c>
      <c r="H4775" s="2"/>
      <c r="I4775" s="14">
        <v>0</v>
      </c>
      <c r="J4775" s="2"/>
      <c r="K4775" s="15">
        <v>0</v>
      </c>
      <c r="L4775" s="2"/>
      <c r="M4775" s="15">
        <v>0</v>
      </c>
      <c r="N4775" s="2"/>
      <c r="O4775" s="15">
        <v>0</v>
      </c>
      <c r="P4775" s="2"/>
      <c r="Q4775" s="15">
        <f>M4775+O4775</f>
        <v>0</v>
      </c>
    </row>
    <row r="4776" spans="1:21" ht="11.85" customHeight="1" x14ac:dyDescent="0.2">
      <c r="A4776" s="3" t="s">
        <v>325</v>
      </c>
      <c r="C4776" s="2">
        <f>SUM(C4774:C4775)</f>
        <v>0</v>
      </c>
      <c r="D4776" s="2"/>
      <c r="E4776" s="2">
        <f>SUM(E4774:E4775)</f>
        <v>0</v>
      </c>
      <c r="F4776" s="2"/>
      <c r="G4776" s="2">
        <f>SUM(G4774:G4775)</f>
        <v>0</v>
      </c>
      <c r="H4776" s="2"/>
      <c r="I4776" s="2">
        <f>SUM(I4774:I4775)</f>
        <v>0</v>
      </c>
      <c r="J4776" s="2"/>
      <c r="K4776" s="4">
        <f>SUM(K4774:K4775)</f>
        <v>0</v>
      </c>
      <c r="L4776" s="2"/>
      <c r="M4776" s="4">
        <f>SUM(M4774:M4775)</f>
        <v>0</v>
      </c>
      <c r="N4776" s="2"/>
      <c r="O4776" s="4">
        <f>SUM(O4774:O4775)</f>
        <v>0</v>
      </c>
      <c r="P4776" s="2"/>
      <c r="Q4776" s="4">
        <f>SUM(Q4774:Q4775)</f>
        <v>0</v>
      </c>
    </row>
    <row r="4777" spans="1:21" ht="11.85" customHeight="1" x14ac:dyDescent="0.2">
      <c r="D4777" s="2"/>
      <c r="F4777" s="2"/>
      <c r="H4777" s="2"/>
      <c r="J4777" s="2"/>
      <c r="L4777" s="2"/>
      <c r="N4777" s="2"/>
      <c r="P4777" s="2"/>
    </row>
    <row r="4778" spans="1:21" ht="11.85" customHeight="1" x14ac:dyDescent="0.2">
      <c r="A4778" s="12" t="s">
        <v>326</v>
      </c>
      <c r="D4778" s="2"/>
      <c r="F4778" s="2"/>
      <c r="H4778" s="2"/>
      <c r="J4778" s="2"/>
      <c r="L4778" s="2"/>
      <c r="N4778" s="2"/>
      <c r="P4778" s="2"/>
    </row>
    <row r="4779" spans="1:21" ht="11.85" customHeight="1" x14ac:dyDescent="0.2">
      <c r="A4779" s="3" t="s">
        <v>1878</v>
      </c>
      <c r="C4779" s="2">
        <v>19181.04</v>
      </c>
      <c r="D4779" s="2"/>
      <c r="E4779" s="2">
        <v>0</v>
      </c>
      <c r="F4779" s="2"/>
      <c r="G4779" s="2">
        <v>0</v>
      </c>
      <c r="H4779" s="2"/>
      <c r="I4779" s="2">
        <v>0</v>
      </c>
      <c r="J4779" s="2"/>
      <c r="K4779" s="4">
        <v>0</v>
      </c>
      <c r="L4779" s="2"/>
      <c r="M4779" s="4">
        <v>0</v>
      </c>
      <c r="N4779" s="2"/>
      <c r="O4779" s="4">
        <v>0</v>
      </c>
      <c r="P4779" s="2"/>
      <c r="Q4779" s="4">
        <f>M4779+O4779</f>
        <v>0</v>
      </c>
      <c r="T4779" s="13"/>
    </row>
    <row r="4780" spans="1:21" ht="11.85" customHeight="1" x14ac:dyDescent="0.2">
      <c r="A4780" s="3" t="s">
        <v>1879</v>
      </c>
      <c r="C4780" s="2">
        <v>0</v>
      </c>
      <c r="D4780" s="2"/>
      <c r="E4780" s="2">
        <v>107314.9</v>
      </c>
      <c r="F4780" s="2"/>
      <c r="G4780" s="2">
        <v>0</v>
      </c>
      <c r="H4780" s="2"/>
      <c r="I4780" s="2">
        <v>0</v>
      </c>
      <c r="J4780" s="2"/>
      <c r="K4780" s="4">
        <v>0</v>
      </c>
      <c r="L4780" s="2"/>
      <c r="M4780" s="4">
        <v>0</v>
      </c>
      <c r="N4780" s="2"/>
      <c r="O4780" s="4">
        <v>0</v>
      </c>
      <c r="P4780" s="2"/>
      <c r="Q4780" s="4">
        <f>M4780+O4780</f>
        <v>0</v>
      </c>
      <c r="T4780" s="13"/>
    </row>
    <row r="4781" spans="1:21" ht="11.85" customHeight="1" x14ac:dyDescent="0.2">
      <c r="A4781" s="3" t="s">
        <v>1880</v>
      </c>
      <c r="C4781" s="14">
        <v>0</v>
      </c>
      <c r="D4781" s="2"/>
      <c r="E4781" s="14">
        <v>0</v>
      </c>
      <c r="F4781" s="2"/>
      <c r="G4781" s="14">
        <v>0</v>
      </c>
      <c r="H4781" s="2"/>
      <c r="I4781" s="14">
        <v>0</v>
      </c>
      <c r="J4781" s="2"/>
      <c r="K4781" s="15">
        <v>0</v>
      </c>
      <c r="L4781" s="2"/>
      <c r="M4781" s="15">
        <v>0</v>
      </c>
      <c r="N4781" s="2"/>
      <c r="O4781" s="15">
        <v>0</v>
      </c>
      <c r="P4781" s="2"/>
      <c r="Q4781" s="15">
        <f>M4781+O4781</f>
        <v>0</v>
      </c>
    </row>
    <row r="4782" spans="1:21" ht="11.85" customHeight="1" x14ac:dyDescent="0.2">
      <c r="A4782" s="3" t="s">
        <v>330</v>
      </c>
      <c r="C4782" s="2">
        <f>SUM(C4779:C4781)</f>
        <v>19181.04</v>
      </c>
      <c r="D4782" s="2"/>
      <c r="E4782" s="2">
        <f>SUM(E4779:E4781)</f>
        <v>107314.9</v>
      </c>
      <c r="F4782" s="2"/>
      <c r="G4782" s="2">
        <f>SUM(G4779:G4781)</f>
        <v>0</v>
      </c>
      <c r="H4782" s="2"/>
      <c r="I4782" s="2">
        <f>SUM(I4779:I4781)</f>
        <v>0</v>
      </c>
      <c r="J4782" s="2"/>
      <c r="K4782" s="4">
        <f>SUM(K4779:K4781)</f>
        <v>0</v>
      </c>
      <c r="L4782" s="2"/>
      <c r="M4782" s="4">
        <f>SUM(M4779:M4781)</f>
        <v>0</v>
      </c>
      <c r="N4782" s="2"/>
      <c r="O4782" s="4">
        <f>SUM(O4779:O4781)</f>
        <v>0</v>
      </c>
      <c r="P4782" s="2"/>
      <c r="Q4782" s="4">
        <f>SUM(Q4779:Q4781)</f>
        <v>0</v>
      </c>
    </row>
    <row r="4783" spans="1:21" ht="11.85" customHeight="1" x14ac:dyDescent="0.2">
      <c r="D4783" s="2"/>
      <c r="F4783" s="2"/>
      <c r="H4783" s="2"/>
      <c r="J4783" s="2"/>
      <c r="L4783" s="2"/>
      <c r="N4783" s="2"/>
      <c r="P4783" s="2"/>
    </row>
    <row r="4784" spans="1:21" ht="11.85" customHeight="1" x14ac:dyDescent="0.2">
      <c r="A4784" s="3" t="s">
        <v>1881</v>
      </c>
      <c r="C4784" s="2">
        <f>C4754+C4772+C4782+C4758+C4776</f>
        <v>79578.430000000022</v>
      </c>
      <c r="D4784" s="2"/>
      <c r="E4784" s="2">
        <f>E4754+E4772+E4782+E4758+E4776</f>
        <v>107314.9</v>
      </c>
      <c r="F4784" s="2"/>
      <c r="G4784" s="2">
        <f>G4754+G4772+G4782+G4758+G4776</f>
        <v>0</v>
      </c>
      <c r="H4784" s="2"/>
      <c r="I4784" s="2">
        <f>I4754+I4772+I4782+I4758+I4776</f>
        <v>0</v>
      </c>
      <c r="J4784" s="2"/>
      <c r="K4784" s="4">
        <f>K4754+K4772+K4782+K4758+K4776</f>
        <v>0</v>
      </c>
      <c r="L4784" s="2"/>
      <c r="M4784" s="4">
        <f>M4754+M4772+M4782+M4758+M4776</f>
        <v>0</v>
      </c>
      <c r="N4784" s="2"/>
      <c r="O4784" s="4">
        <f>O4754+O4772+O4782+O4758+O4776</f>
        <v>0</v>
      </c>
      <c r="P4784" s="2"/>
      <c r="Q4784" s="4">
        <f>Q4754+Q4772+Q4782+Q4758+Q4776</f>
        <v>0</v>
      </c>
      <c r="R4784" s="2"/>
      <c r="T4784" s="13"/>
      <c r="U4784" s="42"/>
    </row>
    <row r="4785" ht="11.85" customHeight="1" x14ac:dyDescent="0.2"/>
    <row r="4786" ht="11.85" customHeight="1" x14ac:dyDescent="0.2"/>
    <row r="4787" ht="11.85" customHeight="1" x14ac:dyDescent="0.2"/>
    <row r="4788" ht="11.85" customHeight="1" x14ac:dyDescent="0.2"/>
    <row r="4789" ht="11.85" customHeight="1" x14ac:dyDescent="0.2"/>
    <row r="4790" ht="11.85" customHeight="1" x14ac:dyDescent="0.2"/>
    <row r="4791" ht="11.85" customHeight="1" x14ac:dyDescent="0.2"/>
    <row r="4792" ht="11.85" customHeight="1" x14ac:dyDescent="0.2"/>
    <row r="4793" ht="11.85" customHeight="1" x14ac:dyDescent="0.2"/>
    <row r="4794" ht="11.85" customHeight="1" x14ac:dyDescent="0.2"/>
    <row r="4795" ht="11.85" customHeight="1" x14ac:dyDescent="0.2"/>
    <row r="4796" ht="11.85" customHeight="1" x14ac:dyDescent="0.2"/>
    <row r="4797" ht="11.85" customHeight="1" x14ac:dyDescent="0.2"/>
    <row r="4798" ht="11.85" customHeight="1" x14ac:dyDescent="0.2"/>
    <row r="4799" ht="11.85" customHeight="1" x14ac:dyDescent="0.2"/>
    <row r="4800" ht="11.85" customHeight="1" x14ac:dyDescent="0.2"/>
    <row r="4801" spans="1:21" ht="11.85" customHeight="1" x14ac:dyDescent="0.2"/>
    <row r="4802" spans="1:21" ht="11.85" customHeight="1" x14ac:dyDescent="0.2"/>
    <row r="4803" spans="1:21" ht="11.85" customHeight="1" x14ac:dyDescent="0.2">
      <c r="A4803" s="1"/>
      <c r="B4803" s="1"/>
      <c r="E4803" s="2" t="str">
        <f>$E$1</f>
        <v>CITY OF BRADY</v>
      </c>
    </row>
    <row r="4804" spans="1:21" ht="11.85" customHeight="1" x14ac:dyDescent="0.2">
      <c r="E4804" s="2" t="str">
        <f>$E$2</f>
        <v>BUDGET REPORT</v>
      </c>
    </row>
    <row r="4805" spans="1:21" ht="11.85" customHeight="1" x14ac:dyDescent="0.2">
      <c r="E4805" s="2" t="str">
        <f>$E$3</f>
        <v>FISCAL YEAR 2022 - 2023</v>
      </c>
    </row>
    <row r="4806" spans="1:21" ht="11.85" customHeight="1" x14ac:dyDescent="0.2">
      <c r="A4806" s="3" t="s">
        <v>1784</v>
      </c>
    </row>
    <row r="4807" spans="1:21" ht="11.85" customHeight="1" x14ac:dyDescent="0.2"/>
    <row r="4808" spans="1:21" ht="11.85" customHeight="1" x14ac:dyDescent="0.2">
      <c r="I4808" s="49" t="str">
        <f>$I$6</f>
        <v>(----- 2021-2022 ------)</v>
      </c>
      <c r="J4808" s="49"/>
      <c r="K4808" s="49"/>
      <c r="L4808" s="6"/>
      <c r="M4808" s="49" t="str">
        <f>$M$6</f>
        <v>2022-2023</v>
      </c>
      <c r="N4808" s="49"/>
      <c r="O4808" s="49"/>
      <c r="P4808" s="49"/>
      <c r="Q4808" s="49"/>
    </row>
    <row r="4809" spans="1:21" ht="11.85" customHeight="1" x14ac:dyDescent="0.2">
      <c r="C4809" s="7" t="str">
        <f>$C$7</f>
        <v>2018-2019</v>
      </c>
      <c r="D4809" s="6"/>
      <c r="E4809" s="7" t="str">
        <f>$E$7</f>
        <v>2019-2020</v>
      </c>
      <c r="F4809" s="6"/>
      <c r="G4809" s="7" t="str">
        <f>$G$7</f>
        <v>2020-2021</v>
      </c>
      <c r="H4809" s="6"/>
      <c r="I4809" s="7" t="s">
        <v>9</v>
      </c>
      <c r="J4809" s="6"/>
      <c r="K4809" s="8" t="str">
        <f>+$K$7</f>
        <v>PROJECTED</v>
      </c>
      <c r="L4809" s="6"/>
      <c r="M4809" s="8" t="str">
        <f>$M$7</f>
        <v>2022-2023</v>
      </c>
      <c r="N4809" s="6"/>
      <c r="O4809" s="8" t="str">
        <f>$O$7</f>
        <v>2022-2023</v>
      </c>
      <c r="P4809" s="6"/>
      <c r="Q4809" s="8" t="str">
        <f>$Q$7</f>
        <v xml:space="preserve">APPROVED </v>
      </c>
    </row>
    <row r="4810" spans="1:21" ht="11.85" customHeight="1" x14ac:dyDescent="0.2">
      <c r="A4810" s="9" t="s">
        <v>268</v>
      </c>
      <c r="C4810" s="10" t="s">
        <v>12</v>
      </c>
      <c r="D4810" s="6"/>
      <c r="E4810" s="10" t="s">
        <v>12</v>
      </c>
      <c r="F4810" s="6"/>
      <c r="G4810" s="10" t="s">
        <v>12</v>
      </c>
      <c r="H4810" s="6"/>
      <c r="I4810" s="10" t="s">
        <v>13</v>
      </c>
      <c r="J4810" s="6"/>
      <c r="K4810" s="11" t="s">
        <v>13</v>
      </c>
      <c r="L4810" s="6"/>
      <c r="M4810" s="11" t="str">
        <f>$M$8</f>
        <v>BASE</v>
      </c>
      <c r="N4810" s="6"/>
      <c r="O4810" s="11" t="str">
        <f>$O$8</f>
        <v>SUPPLEMENTAL</v>
      </c>
      <c r="P4810" s="6"/>
      <c r="Q4810" s="11" t="str">
        <f>$Q$8</f>
        <v>BUDGET</v>
      </c>
    </row>
    <row r="4811" spans="1:21" ht="11.85" customHeight="1" x14ac:dyDescent="0.2"/>
    <row r="4812" spans="1:21" ht="11.85" customHeight="1" thickBot="1" x14ac:dyDescent="0.25">
      <c r="A4812" s="3" t="s">
        <v>1111</v>
      </c>
      <c r="C4812" s="25">
        <f>C4696+C4784</f>
        <v>1241364.42</v>
      </c>
      <c r="D4812" s="2"/>
      <c r="E4812" s="25">
        <f>E4696+E4784</f>
        <v>1311848.3699999999</v>
      </c>
      <c r="F4812" s="2"/>
      <c r="G4812" s="25">
        <f>G4696+G4784</f>
        <v>1400783.92</v>
      </c>
      <c r="H4812" s="2"/>
      <c r="I4812" s="25">
        <f>I4696+I4784</f>
        <v>1468981</v>
      </c>
      <c r="J4812" s="2"/>
      <c r="K4812" s="26">
        <f>K4696+K4784</f>
        <v>1555515</v>
      </c>
      <c r="L4812" s="2"/>
      <c r="M4812" s="26">
        <f>M4696+M4784</f>
        <v>1433716</v>
      </c>
      <c r="N4812" s="2"/>
      <c r="O4812" s="26">
        <f>O4696+O4784</f>
        <v>0</v>
      </c>
      <c r="P4812" s="2"/>
      <c r="Q4812" s="26">
        <f>Q4696+Q4784</f>
        <v>1433716</v>
      </c>
      <c r="R4812" s="2"/>
      <c r="U4812" s="2"/>
    </row>
    <row r="4813" spans="1:21" ht="11.85" customHeight="1" thickTop="1" x14ac:dyDescent="0.2">
      <c r="D4813" s="2"/>
      <c r="F4813" s="2"/>
      <c r="H4813" s="2"/>
      <c r="J4813" s="2"/>
      <c r="L4813" s="2"/>
      <c r="N4813" s="2"/>
      <c r="P4813" s="2"/>
    </row>
    <row r="4814" spans="1:21" ht="11.85" customHeight="1" thickBot="1" x14ac:dyDescent="0.25">
      <c r="A4814" s="3" t="s">
        <v>1112</v>
      </c>
      <c r="C4814" s="25">
        <f>C4580-C4812</f>
        <v>-30815.300000000047</v>
      </c>
      <c r="D4814" s="2"/>
      <c r="E4814" s="25">
        <f>E4580-E4812</f>
        <v>81719.560000000289</v>
      </c>
      <c r="F4814" s="2"/>
      <c r="G4814" s="25">
        <f>G4580-G4812</f>
        <v>-93104.759999999776</v>
      </c>
      <c r="H4814" s="2"/>
      <c r="I4814" s="25">
        <f>I4580-I4812</f>
        <v>-39981</v>
      </c>
      <c r="J4814" s="2"/>
      <c r="K4814" s="25">
        <f>K4580-K4812</f>
        <v>-126515</v>
      </c>
      <c r="L4814" s="2"/>
      <c r="M4814" s="25">
        <f>M4580-M4812</f>
        <v>-154716</v>
      </c>
      <c r="N4814" s="2"/>
      <c r="O4814" s="25">
        <f>O4580-O4812</f>
        <v>75000</v>
      </c>
      <c r="P4814" s="2"/>
      <c r="Q4814" s="25">
        <f>Q4580-Q4812</f>
        <v>-79716</v>
      </c>
      <c r="U4814" s="2"/>
    </row>
    <row r="4815" spans="1:21" ht="11.85" customHeight="1" thickTop="1" x14ac:dyDescent="0.2">
      <c r="D4815" s="2"/>
      <c r="F4815" s="2"/>
      <c r="H4815" s="2"/>
      <c r="J4815" s="2"/>
      <c r="L4815" s="2"/>
      <c r="N4815" s="2"/>
      <c r="P4815" s="2"/>
    </row>
    <row r="4816" spans="1:21" ht="11.85" customHeight="1" x14ac:dyDescent="0.2">
      <c r="D4816" s="2"/>
      <c r="F4816" s="2"/>
      <c r="H4816" s="2"/>
      <c r="J4816" s="2"/>
      <c r="L4816" s="2"/>
      <c r="N4816" s="2"/>
      <c r="P4816" s="2"/>
    </row>
    <row r="4817" spans="1:21" ht="11.85" customHeight="1" x14ac:dyDescent="0.2">
      <c r="A4817" s="3" t="s">
        <v>1113</v>
      </c>
      <c r="D4817" s="2"/>
      <c r="F4817" s="2"/>
      <c r="H4817" s="2"/>
      <c r="J4817" s="2"/>
      <c r="L4817" s="2"/>
      <c r="N4817" s="2"/>
      <c r="P4817" s="2"/>
    </row>
    <row r="4818" spans="1:21" ht="11.85" customHeight="1" thickBot="1" x14ac:dyDescent="0.25">
      <c r="A4818" s="3" t="s">
        <v>17</v>
      </c>
      <c r="C4818" s="25">
        <f>C4550+C4580-C4812</f>
        <v>595851.96</v>
      </c>
      <c r="D4818" s="2"/>
      <c r="E4818" s="25">
        <f>E4550+E4580-E4812</f>
        <v>677571.52000000025</v>
      </c>
      <c r="F4818" s="2"/>
      <c r="G4818" s="25">
        <f>G4550+G4580-G4812</f>
        <v>584466.76000000047</v>
      </c>
      <c r="H4818" s="2"/>
      <c r="I4818" s="25">
        <f>I4550+I4580-I4812</f>
        <v>544485.76000000047</v>
      </c>
      <c r="J4818" s="2"/>
      <c r="K4818" s="26">
        <f>K4550+K4580-K4812</f>
        <v>457951.76000000047</v>
      </c>
      <c r="L4818" s="2"/>
      <c r="M4818" s="26">
        <f>M4550+M4580-M4812</f>
        <v>303235.76000000047</v>
      </c>
      <c r="N4818" s="2"/>
      <c r="P4818" s="2"/>
      <c r="Q4818" s="26">
        <f>Q4550+Q4580-Q4812</f>
        <v>378235.76000000047</v>
      </c>
      <c r="U4818" s="2"/>
    </row>
    <row r="4819" spans="1:21" ht="11.85" customHeight="1" thickTop="1" x14ac:dyDescent="0.2">
      <c r="D4819" s="4"/>
      <c r="F4819" s="4"/>
      <c r="H4819" s="4"/>
      <c r="J4819" s="4"/>
      <c r="L4819" s="4"/>
      <c r="N4819" s="4"/>
      <c r="P4819" s="4"/>
    </row>
    <row r="4820" spans="1:21" ht="11.85" customHeight="1" x14ac:dyDescent="0.2">
      <c r="T4820" s="45"/>
    </row>
    <row r="4821" spans="1:21" ht="11.85" customHeight="1" x14ac:dyDescent="0.2"/>
    <row r="4822" spans="1:21" ht="11.85" customHeight="1" x14ac:dyDescent="0.2"/>
    <row r="4823" spans="1:21" ht="11.85" customHeight="1" x14ac:dyDescent="0.2"/>
    <row r="4824" spans="1:21" ht="11.85" customHeight="1" x14ac:dyDescent="0.2"/>
    <row r="4825" spans="1:21" ht="11.85" customHeight="1" x14ac:dyDescent="0.2"/>
    <row r="4826" spans="1:21" ht="11.85" customHeight="1" x14ac:dyDescent="0.2"/>
    <row r="4827" spans="1:21" ht="11.85" customHeight="1" x14ac:dyDescent="0.2"/>
    <row r="4828" spans="1:21" ht="11.85" customHeight="1" x14ac:dyDescent="0.2"/>
    <row r="4829" spans="1:21" ht="11.85" customHeight="1" x14ac:dyDescent="0.2"/>
    <row r="4830" spans="1:21" ht="11.85" customHeight="1" x14ac:dyDescent="0.2"/>
    <row r="4831" spans="1:21" ht="11.85" customHeight="1" x14ac:dyDescent="0.2"/>
    <row r="4832" spans="1:21" ht="11.85" customHeight="1" x14ac:dyDescent="0.2"/>
    <row r="4833" spans="1:17" ht="11.85" customHeight="1" x14ac:dyDescent="0.2"/>
    <row r="4834" spans="1:17" ht="11.85" customHeight="1" x14ac:dyDescent="0.2"/>
    <row r="4835" spans="1:17" ht="11.85" customHeight="1" x14ac:dyDescent="0.2"/>
    <row r="4836" spans="1:17" ht="11.85" customHeight="1" x14ac:dyDescent="0.2"/>
    <row r="4837" spans="1:17" ht="11.85" customHeight="1" x14ac:dyDescent="0.2"/>
    <row r="4838" spans="1:17" ht="11.25" customHeight="1" x14ac:dyDescent="0.2">
      <c r="A4838" s="1"/>
      <c r="B4838" s="1"/>
      <c r="E4838" s="2" t="str">
        <f>$E$1</f>
        <v>CITY OF BRADY</v>
      </c>
    </row>
    <row r="4839" spans="1:17" ht="11.25" customHeight="1" x14ac:dyDescent="0.2">
      <c r="E4839" s="2" t="str">
        <f>$E$2</f>
        <v>BUDGET REPORT</v>
      </c>
    </row>
    <row r="4840" spans="1:17" ht="11.25" customHeight="1" x14ac:dyDescent="0.2">
      <c r="E4840" s="2" t="str">
        <f>$E$3</f>
        <v>FISCAL YEAR 2022 - 2023</v>
      </c>
    </row>
    <row r="4841" spans="1:17" ht="11.25" customHeight="1" x14ac:dyDescent="0.2">
      <c r="A4841" s="3" t="s">
        <v>1882</v>
      </c>
    </row>
    <row r="4842" spans="1:17" ht="11.25" customHeight="1" x14ac:dyDescent="0.2"/>
    <row r="4843" spans="1:17" ht="11.25" customHeight="1" x14ac:dyDescent="0.2">
      <c r="I4843" s="49" t="str">
        <f>$I$6</f>
        <v>(----- 2021-2022 ------)</v>
      </c>
      <c r="J4843" s="49"/>
      <c r="K4843" s="49"/>
      <c r="L4843" s="6"/>
      <c r="M4843" s="49" t="str">
        <f>$M$6</f>
        <v>2022-2023</v>
      </c>
      <c r="N4843" s="49"/>
      <c r="O4843" s="49"/>
      <c r="P4843" s="49"/>
      <c r="Q4843" s="49"/>
    </row>
    <row r="4844" spans="1:17" ht="11.25" customHeight="1" x14ac:dyDescent="0.2">
      <c r="C4844" s="7" t="str">
        <f>$C$7</f>
        <v>2018-2019</v>
      </c>
      <c r="D4844" s="6"/>
      <c r="E4844" s="7" t="str">
        <f>$E$7</f>
        <v>2019-2020</v>
      </c>
      <c r="F4844" s="6"/>
      <c r="G4844" s="7" t="str">
        <f>$G$7</f>
        <v>2020-2021</v>
      </c>
      <c r="H4844" s="6"/>
      <c r="I4844" s="7" t="s">
        <v>9</v>
      </c>
      <c r="J4844" s="6"/>
      <c r="K4844" s="8" t="str">
        <f>+$K$7</f>
        <v>PROJECTED</v>
      </c>
      <c r="L4844" s="6"/>
      <c r="M4844" s="8" t="str">
        <f>$M$7</f>
        <v>2022-2023</v>
      </c>
      <c r="N4844" s="6"/>
      <c r="O4844" s="8" t="str">
        <f>$O$7</f>
        <v>2022-2023</v>
      </c>
      <c r="P4844" s="6"/>
      <c r="Q4844" s="8" t="str">
        <f>$Q$7</f>
        <v xml:space="preserve">APPROVED </v>
      </c>
    </row>
    <row r="4845" spans="1:17" ht="11.25" customHeight="1" x14ac:dyDescent="0.2">
      <c r="A4845" s="9"/>
      <c r="C4845" s="10" t="s">
        <v>12</v>
      </c>
      <c r="D4845" s="6"/>
      <c r="E4845" s="10" t="s">
        <v>12</v>
      </c>
      <c r="F4845" s="6"/>
      <c r="G4845" s="10" t="s">
        <v>12</v>
      </c>
      <c r="H4845" s="6"/>
      <c r="I4845" s="10" t="s">
        <v>13</v>
      </c>
      <c r="J4845" s="6"/>
      <c r="K4845" s="11" t="s">
        <v>13</v>
      </c>
      <c r="L4845" s="6"/>
      <c r="M4845" s="11" t="str">
        <f>$M$8</f>
        <v>BASE</v>
      </c>
      <c r="N4845" s="6"/>
      <c r="O4845" s="11" t="str">
        <f>$O$8</f>
        <v>SUPPLEMENTAL</v>
      </c>
      <c r="P4845" s="6"/>
      <c r="Q4845" s="11" t="str">
        <f>$Q$8</f>
        <v>BUDGET</v>
      </c>
    </row>
    <row r="4846" spans="1:17" ht="11.25" customHeight="1" x14ac:dyDescent="0.2"/>
    <row r="4847" spans="1:17" ht="11.25" customHeight="1" x14ac:dyDescent="0.2">
      <c r="A4847" s="3" t="s">
        <v>16</v>
      </c>
      <c r="D4847" s="2"/>
      <c r="F4847" s="2"/>
      <c r="H4847" s="2"/>
      <c r="J4847" s="2"/>
      <c r="L4847" s="2"/>
      <c r="N4847" s="2"/>
      <c r="P4847" s="2"/>
    </row>
    <row r="4848" spans="1:17" ht="11.25" customHeight="1" x14ac:dyDescent="0.2">
      <c r="A4848" s="3" t="s">
        <v>17</v>
      </c>
      <c r="C4848" s="2">
        <v>0</v>
      </c>
      <c r="D4848" s="2"/>
      <c r="E4848" s="2">
        <f>+C4956</f>
        <v>0</v>
      </c>
      <c r="F4848" s="2"/>
      <c r="G4848" s="2">
        <f>+E4956</f>
        <v>95873.869999999981</v>
      </c>
      <c r="H4848" s="2"/>
      <c r="I4848" s="2">
        <f>+G4956</f>
        <v>96148.88999999997</v>
      </c>
      <c r="J4848" s="2"/>
      <c r="K4848" s="4">
        <f>+I4848</f>
        <v>96148.88999999997</v>
      </c>
      <c r="L4848" s="2"/>
      <c r="M4848" s="2">
        <f>+K4956</f>
        <v>68373.889999999956</v>
      </c>
      <c r="N4848" s="2"/>
      <c r="P4848" s="2"/>
      <c r="Q4848" s="4">
        <f>+M4848</f>
        <v>68373.889999999956</v>
      </c>
    </row>
    <row r="4849" spans="1:17" ht="11.25" customHeight="1" x14ac:dyDescent="0.2">
      <c r="D4849" s="2"/>
      <c r="F4849" s="2"/>
      <c r="H4849" s="2"/>
      <c r="J4849" s="2"/>
      <c r="L4849" s="2"/>
      <c r="N4849" s="2"/>
      <c r="P4849" s="2"/>
    </row>
    <row r="4850" spans="1:17" ht="11.25" customHeight="1" x14ac:dyDescent="0.2">
      <c r="A4850" s="12" t="s">
        <v>18</v>
      </c>
      <c r="D4850" s="2"/>
      <c r="F4850" s="2"/>
      <c r="H4850" s="2"/>
      <c r="J4850" s="2"/>
      <c r="L4850" s="2"/>
      <c r="N4850" s="2"/>
      <c r="P4850" s="2"/>
    </row>
    <row r="4851" spans="1:17" ht="11.25" customHeight="1" x14ac:dyDescent="0.2">
      <c r="D4851" s="2"/>
      <c r="F4851" s="2"/>
      <c r="H4851" s="2"/>
      <c r="J4851" s="2"/>
      <c r="L4851" s="2"/>
      <c r="N4851" s="2"/>
      <c r="P4851" s="2"/>
    </row>
    <row r="4852" spans="1:17" ht="11.25" customHeight="1" x14ac:dyDescent="0.2">
      <c r="A4852" s="12" t="s">
        <v>1883</v>
      </c>
      <c r="D4852" s="2"/>
      <c r="F4852" s="2"/>
      <c r="H4852" s="2"/>
      <c r="J4852" s="2"/>
      <c r="L4852" s="2"/>
      <c r="N4852" s="2"/>
      <c r="P4852" s="2"/>
    </row>
    <row r="4853" spans="1:17" ht="11.25" customHeight="1" x14ac:dyDescent="0.2">
      <c r="A4853" s="3" t="s">
        <v>1884</v>
      </c>
      <c r="C4853" s="14">
        <v>0</v>
      </c>
      <c r="D4853" s="2"/>
      <c r="E4853" s="14">
        <v>73881.210000000006</v>
      </c>
      <c r="F4853" s="2"/>
      <c r="G4853" s="14">
        <v>74253.16</v>
      </c>
      <c r="H4853" s="2"/>
      <c r="I4853" s="14">
        <v>74000</v>
      </c>
      <c r="J4853" s="2"/>
      <c r="K4853" s="15">
        <v>74000</v>
      </c>
      <c r="L4853" s="2"/>
      <c r="M4853" s="15">
        <v>74000</v>
      </c>
      <c r="N4853" s="2"/>
      <c r="O4853" s="15">
        <v>0</v>
      </c>
      <c r="P4853" s="2"/>
      <c r="Q4853" s="15">
        <f>M4853+O4853</f>
        <v>74000</v>
      </c>
    </row>
    <row r="4854" spans="1:17" ht="11.25" customHeight="1" x14ac:dyDescent="0.2">
      <c r="A4854" s="3" t="s">
        <v>1162</v>
      </c>
      <c r="C4854" s="2">
        <f>SUM(C4853:C4853)</f>
        <v>0</v>
      </c>
      <c r="D4854" s="2"/>
      <c r="E4854" s="2">
        <f>SUM(E4853:E4853)</f>
        <v>73881.210000000006</v>
      </c>
      <c r="F4854" s="2"/>
      <c r="G4854" s="2">
        <f>SUM(G4853:G4853)</f>
        <v>74253.16</v>
      </c>
      <c r="H4854" s="2"/>
      <c r="I4854" s="2">
        <f>SUM(I4853:I4853)</f>
        <v>74000</v>
      </c>
      <c r="J4854" s="2"/>
      <c r="K4854" s="4">
        <f>SUM(K4853:K4853)</f>
        <v>74000</v>
      </c>
      <c r="L4854" s="2"/>
      <c r="M4854" s="4">
        <f>SUM(M4853:M4853)</f>
        <v>74000</v>
      </c>
      <c r="N4854" s="2"/>
      <c r="O4854" s="4">
        <f>SUM(O4853:O4853)</f>
        <v>0</v>
      </c>
      <c r="P4854" s="2"/>
      <c r="Q4854" s="4">
        <f>SUM(Q4853:Q4853)</f>
        <v>74000</v>
      </c>
    </row>
    <row r="4855" spans="1:17" ht="11.25" customHeight="1" x14ac:dyDescent="0.2">
      <c r="D4855" s="2"/>
      <c r="F4855" s="2"/>
      <c r="H4855" s="2"/>
      <c r="J4855" s="2"/>
      <c r="L4855" s="2"/>
      <c r="N4855" s="2"/>
      <c r="P4855" s="2"/>
    </row>
    <row r="4856" spans="1:17" ht="11.25" customHeight="1" x14ac:dyDescent="0.2">
      <c r="A4856" s="12" t="s">
        <v>1885</v>
      </c>
      <c r="D4856" s="2"/>
      <c r="F4856" s="2"/>
      <c r="H4856" s="2"/>
      <c r="J4856" s="2"/>
      <c r="L4856" s="2"/>
      <c r="N4856" s="2"/>
      <c r="P4856" s="2"/>
    </row>
    <row r="4857" spans="1:17" ht="11.25" customHeight="1" x14ac:dyDescent="0.2">
      <c r="A4857" s="3" t="s">
        <v>1886</v>
      </c>
      <c r="C4857" s="14">
        <v>0</v>
      </c>
      <c r="D4857" s="2"/>
      <c r="E4857" s="14">
        <v>0</v>
      </c>
      <c r="F4857" s="2"/>
      <c r="G4857" s="14">
        <v>12800.43</v>
      </c>
      <c r="H4857" s="2"/>
      <c r="I4857" s="14">
        <v>0</v>
      </c>
      <c r="J4857" s="2"/>
      <c r="K4857" s="15">
        <v>0</v>
      </c>
      <c r="L4857" s="2"/>
      <c r="M4857" s="15">
        <v>0</v>
      </c>
      <c r="N4857" s="2"/>
      <c r="O4857" s="15">
        <v>0</v>
      </c>
      <c r="P4857" s="2"/>
      <c r="Q4857" s="15">
        <f>M4857+O4857</f>
        <v>0</v>
      </c>
    </row>
    <row r="4858" spans="1:17" ht="11.25" customHeight="1" x14ac:dyDescent="0.2">
      <c r="A4858" s="3" t="s">
        <v>1887</v>
      </c>
      <c r="C4858" s="2">
        <f>SUM(C4857:C4857)</f>
        <v>0</v>
      </c>
      <c r="D4858" s="2"/>
      <c r="E4858" s="2">
        <f>SUM(E4857:E4857)</f>
        <v>0</v>
      </c>
      <c r="F4858" s="2"/>
      <c r="G4858" s="2">
        <f>SUM(G4857:G4857)</f>
        <v>12800.43</v>
      </c>
      <c r="H4858" s="2"/>
      <c r="I4858" s="2">
        <f>SUM(I4857:I4857)</f>
        <v>0</v>
      </c>
      <c r="J4858" s="2"/>
      <c r="K4858" s="4">
        <f>SUM(K4857:K4857)</f>
        <v>0</v>
      </c>
      <c r="L4858" s="2"/>
      <c r="M4858" s="4">
        <f>SUM(M4857:M4857)</f>
        <v>0</v>
      </c>
      <c r="N4858" s="2"/>
      <c r="O4858" s="4">
        <f>SUM(O4857:O4857)</f>
        <v>0</v>
      </c>
      <c r="P4858" s="2"/>
      <c r="Q4858" s="4">
        <f>SUM(Q4857:Q4857)</f>
        <v>0</v>
      </c>
    </row>
    <row r="4859" spans="1:17" ht="11.25" customHeight="1" x14ac:dyDescent="0.2">
      <c r="D4859" s="2"/>
      <c r="F4859" s="2"/>
      <c r="H4859" s="2"/>
      <c r="J4859" s="2"/>
      <c r="L4859" s="2"/>
      <c r="N4859" s="2"/>
      <c r="P4859" s="2"/>
    </row>
    <row r="4860" spans="1:17" ht="11.85" customHeight="1" x14ac:dyDescent="0.2">
      <c r="A4860" s="12" t="s">
        <v>238</v>
      </c>
      <c r="D4860" s="2"/>
      <c r="F4860" s="2"/>
      <c r="H4860" s="2"/>
      <c r="J4860" s="2"/>
      <c r="L4860" s="2"/>
      <c r="N4860" s="2"/>
      <c r="P4860" s="2"/>
    </row>
    <row r="4861" spans="1:17" ht="11.85" customHeight="1" x14ac:dyDescent="0.2">
      <c r="A4861" s="3" t="s">
        <v>1888</v>
      </c>
      <c r="C4861" s="2">
        <v>0</v>
      </c>
      <c r="D4861" s="2"/>
      <c r="E4861" s="2">
        <v>0</v>
      </c>
      <c r="F4861" s="2"/>
      <c r="G4861" s="2">
        <v>0</v>
      </c>
      <c r="H4861" s="2"/>
      <c r="I4861" s="2">
        <v>0</v>
      </c>
      <c r="J4861" s="2"/>
      <c r="K4861" s="4">
        <v>0</v>
      </c>
      <c r="L4861" s="2"/>
      <c r="M4861" s="4">
        <v>0</v>
      </c>
      <c r="N4861" s="2"/>
      <c r="O4861" s="4">
        <v>0</v>
      </c>
      <c r="P4861" s="2"/>
      <c r="Q4861" s="4">
        <f>+M4861+O4861</f>
        <v>0</v>
      </c>
    </row>
    <row r="4862" spans="1:17" ht="11.85" customHeight="1" x14ac:dyDescent="0.2">
      <c r="A4862" s="3" t="s">
        <v>1889</v>
      </c>
      <c r="C4862" s="14">
        <v>0</v>
      </c>
      <c r="D4862" s="2"/>
      <c r="E4862" s="14">
        <v>107314.9</v>
      </c>
      <c r="F4862" s="2"/>
      <c r="G4862" s="14">
        <v>0</v>
      </c>
      <c r="H4862" s="2"/>
      <c r="I4862" s="14">
        <v>0</v>
      </c>
      <c r="J4862" s="2"/>
      <c r="K4862" s="15">
        <v>0</v>
      </c>
      <c r="L4862" s="2"/>
      <c r="M4862" s="15">
        <v>0</v>
      </c>
      <c r="N4862" s="2"/>
      <c r="O4862" s="15">
        <v>0</v>
      </c>
      <c r="P4862" s="2"/>
      <c r="Q4862" s="15">
        <f>+M4862+O4862</f>
        <v>0</v>
      </c>
    </row>
    <row r="4863" spans="1:17" ht="11.85" customHeight="1" x14ac:dyDescent="0.2">
      <c r="A4863" s="3" t="s">
        <v>252</v>
      </c>
      <c r="C4863" s="2">
        <f>SUM(C4861:C4862)</f>
        <v>0</v>
      </c>
      <c r="D4863" s="2"/>
      <c r="E4863" s="2">
        <f>SUM(E4861:E4862)</f>
        <v>107314.9</v>
      </c>
      <c r="F4863" s="2"/>
      <c r="G4863" s="2">
        <f>SUM(G4861:G4862)</f>
        <v>0</v>
      </c>
      <c r="H4863" s="2"/>
      <c r="I4863" s="2">
        <f>SUM(I4861:I4862)</f>
        <v>0</v>
      </c>
      <c r="J4863" s="2"/>
      <c r="K4863" s="4">
        <f>SUM(K4861:K4862)</f>
        <v>0</v>
      </c>
      <c r="L4863" s="2"/>
      <c r="M4863" s="4">
        <f>SUM(M4861:M4862)</f>
        <v>0</v>
      </c>
      <c r="N4863" s="2"/>
      <c r="O4863" s="4">
        <f>SUM(O4862:O4862)</f>
        <v>0</v>
      </c>
      <c r="P4863" s="2"/>
      <c r="Q4863" s="4">
        <f>SUM(Q4861:Q4862)</f>
        <v>0</v>
      </c>
    </row>
    <row r="4864" spans="1:17" ht="11.85" customHeight="1" x14ac:dyDescent="0.2"/>
    <row r="4865" spans="1:17" ht="11.25" customHeight="1" thickBot="1" x14ac:dyDescent="0.25">
      <c r="A4865" s="3" t="s">
        <v>265</v>
      </c>
      <c r="C4865" s="25">
        <f>C4854+C4863+C4858</f>
        <v>0</v>
      </c>
      <c r="D4865" s="2"/>
      <c r="E4865" s="25">
        <f>E4854+E4863+E4858</f>
        <v>181196.11</v>
      </c>
      <c r="F4865" s="2"/>
      <c r="G4865" s="25">
        <f>G4854+G4863+G4858</f>
        <v>87053.59</v>
      </c>
      <c r="H4865" s="2"/>
      <c r="I4865" s="25">
        <f>I4854+I4863+I4858</f>
        <v>74000</v>
      </c>
      <c r="J4865" s="2"/>
      <c r="K4865" s="26">
        <f>K4854+K4863+K4858</f>
        <v>74000</v>
      </c>
      <c r="L4865" s="2"/>
      <c r="M4865" s="26">
        <f>M4854+M4863+M4858</f>
        <v>74000</v>
      </c>
      <c r="N4865" s="2"/>
      <c r="O4865" s="26">
        <f>O4854+O4863+O4858</f>
        <v>0</v>
      </c>
      <c r="P4865" s="2"/>
      <c r="Q4865" s="26">
        <f>Q4854+Q4863+Q4858</f>
        <v>74000</v>
      </c>
    </row>
    <row r="4866" spans="1:17" ht="11.25" customHeight="1" thickTop="1" x14ac:dyDescent="0.2">
      <c r="D4866" s="2"/>
      <c r="F4866" s="2"/>
      <c r="H4866" s="2"/>
      <c r="J4866" s="2"/>
      <c r="L4866" s="2"/>
      <c r="N4866" s="2"/>
      <c r="P4866" s="2"/>
    </row>
    <row r="4867" spans="1:17" ht="11.25" customHeight="1" x14ac:dyDescent="0.2">
      <c r="D4867" s="2"/>
      <c r="F4867" s="2"/>
      <c r="H4867" s="2"/>
      <c r="J4867" s="2"/>
      <c r="L4867" s="2"/>
      <c r="N4867" s="2"/>
      <c r="P4867" s="2"/>
    </row>
    <row r="4868" spans="1:17" ht="11.25" customHeight="1" x14ac:dyDescent="0.2">
      <c r="A4868" s="3" t="s">
        <v>266</v>
      </c>
      <c r="C4868" s="2">
        <f>C4848+C4865</f>
        <v>0</v>
      </c>
      <c r="D4868" s="2"/>
      <c r="E4868" s="2">
        <f>E4848+E4865</f>
        <v>181196.11</v>
      </c>
      <c r="F4868" s="2"/>
      <c r="G4868" s="2">
        <f>G4848+G4865</f>
        <v>182927.45999999996</v>
      </c>
      <c r="H4868" s="2"/>
      <c r="I4868" s="2">
        <f>I4848+I4865</f>
        <v>170148.88999999996</v>
      </c>
      <c r="J4868" s="2"/>
      <c r="K4868" s="4">
        <f>K4848+K4865</f>
        <v>170148.88999999996</v>
      </c>
      <c r="L4868" s="2"/>
      <c r="M4868" s="4">
        <f>M4848+M4865</f>
        <v>142373.88999999996</v>
      </c>
      <c r="N4868" s="2"/>
      <c r="P4868" s="2"/>
      <c r="Q4868" s="4">
        <f>Q4848+Q4865</f>
        <v>142373.88999999996</v>
      </c>
    </row>
    <row r="4869" spans="1:17" ht="11.25" customHeight="1" x14ac:dyDescent="0.2"/>
    <row r="4870" spans="1:17" ht="11.85" customHeight="1" x14ac:dyDescent="0.2"/>
    <row r="4871" spans="1:17" ht="11.85" customHeight="1" x14ac:dyDescent="0.2"/>
    <row r="4872" spans="1:17" ht="11.85" customHeight="1" x14ac:dyDescent="0.2"/>
    <row r="4873" spans="1:17" ht="11.85" customHeight="1" x14ac:dyDescent="0.2"/>
    <row r="4874" spans="1:17" ht="11.85" customHeight="1" x14ac:dyDescent="0.2"/>
    <row r="4875" spans="1:17" ht="11.85" customHeight="1" x14ac:dyDescent="0.2"/>
    <row r="4876" spans="1:17" ht="11.85" customHeight="1" x14ac:dyDescent="0.2"/>
    <row r="4877" spans="1:17" ht="11.85" customHeight="1" x14ac:dyDescent="0.2"/>
    <row r="4878" spans="1:17" ht="11.85" customHeight="1" x14ac:dyDescent="0.2"/>
    <row r="4879" spans="1:17" ht="11.85" customHeight="1" x14ac:dyDescent="0.2"/>
    <row r="4880" spans="1:17" ht="11.85" customHeight="1" x14ac:dyDescent="0.2"/>
    <row r="4881" spans="1:20" ht="11.85" customHeight="1" x14ac:dyDescent="0.2"/>
    <row r="4882" spans="1:20" ht="11.85" customHeight="1" x14ac:dyDescent="0.2"/>
    <row r="4883" spans="1:20" ht="11.85" customHeight="1" x14ac:dyDescent="0.2"/>
    <row r="4884" spans="1:20" ht="11.85" customHeight="1" x14ac:dyDescent="0.2"/>
    <row r="4885" spans="1:20" ht="11.85" customHeight="1" x14ac:dyDescent="0.2"/>
    <row r="4886" spans="1:20" ht="11.85" customHeight="1" x14ac:dyDescent="0.2">
      <c r="A4886" s="1"/>
      <c r="B4886" s="1"/>
      <c r="E4886" s="2" t="str">
        <f>$E$1</f>
        <v>CITY OF BRADY</v>
      </c>
    </row>
    <row r="4887" spans="1:20" ht="11.85" customHeight="1" x14ac:dyDescent="0.2">
      <c r="E4887" s="2" t="str">
        <f>$E$2</f>
        <v>BUDGET REPORT</v>
      </c>
    </row>
    <row r="4888" spans="1:20" ht="11.85" customHeight="1" x14ac:dyDescent="0.2">
      <c r="E4888" s="2" t="str">
        <f>$E$3</f>
        <v>FISCAL YEAR 2022 - 2023</v>
      </c>
    </row>
    <row r="4889" spans="1:20" ht="11.85" customHeight="1" x14ac:dyDescent="0.2">
      <c r="A4889" s="3" t="s">
        <v>1882</v>
      </c>
    </row>
    <row r="4890" spans="1:20" ht="11.85" customHeight="1" x14ac:dyDescent="0.2">
      <c r="A4890" s="3" t="s">
        <v>1890</v>
      </c>
    </row>
    <row r="4891" spans="1:20" ht="11.85" customHeight="1" x14ac:dyDescent="0.2">
      <c r="I4891" s="49" t="str">
        <f>$I$6</f>
        <v>(----- 2021-2022 ------)</v>
      </c>
      <c r="J4891" s="49"/>
      <c r="K4891" s="49"/>
      <c r="L4891" s="6"/>
      <c r="M4891" s="49" t="str">
        <f>$M$6</f>
        <v>2022-2023</v>
      </c>
      <c r="N4891" s="49"/>
      <c r="O4891" s="49"/>
      <c r="P4891" s="49"/>
      <c r="Q4891" s="49"/>
    </row>
    <row r="4892" spans="1:20" ht="11.85" customHeight="1" x14ac:dyDescent="0.2">
      <c r="C4892" s="7" t="str">
        <f>$C$7</f>
        <v>2018-2019</v>
      </c>
      <c r="D4892" s="6"/>
      <c r="E4892" s="7" t="str">
        <f>$E$7</f>
        <v>2019-2020</v>
      </c>
      <c r="F4892" s="6"/>
      <c r="G4892" s="7" t="str">
        <f>$G$7</f>
        <v>2020-2021</v>
      </c>
      <c r="H4892" s="6"/>
      <c r="I4892" s="7" t="s">
        <v>9</v>
      </c>
      <c r="J4892" s="6"/>
      <c r="K4892" s="8" t="str">
        <f>+$K$7</f>
        <v>PROJECTED</v>
      </c>
      <c r="L4892" s="6"/>
      <c r="M4892" s="8" t="str">
        <f>$M$7</f>
        <v>2022-2023</v>
      </c>
      <c r="N4892" s="6"/>
      <c r="O4892" s="8" t="str">
        <f>$O$7</f>
        <v>2022-2023</v>
      </c>
      <c r="P4892" s="6"/>
      <c r="Q4892" s="8" t="str">
        <f>$Q$7</f>
        <v xml:space="preserve">APPROVED </v>
      </c>
    </row>
    <row r="4893" spans="1:20" ht="11.85" customHeight="1" x14ac:dyDescent="0.2">
      <c r="A4893" s="9" t="s">
        <v>268</v>
      </c>
      <c r="C4893" s="10" t="s">
        <v>12</v>
      </c>
      <c r="D4893" s="6"/>
      <c r="E4893" s="10" t="s">
        <v>12</v>
      </c>
      <c r="F4893" s="6"/>
      <c r="G4893" s="10" t="s">
        <v>12</v>
      </c>
      <c r="H4893" s="6"/>
      <c r="I4893" s="10" t="s">
        <v>13</v>
      </c>
      <c r="J4893" s="6"/>
      <c r="K4893" s="11" t="s">
        <v>13</v>
      </c>
      <c r="L4893" s="6"/>
      <c r="M4893" s="11" t="str">
        <f>$M$8</f>
        <v>BASE</v>
      </c>
      <c r="N4893" s="6"/>
      <c r="O4893" s="11" t="str">
        <f>$O$8</f>
        <v>SUPPLEMENTAL</v>
      </c>
      <c r="P4893" s="6"/>
      <c r="Q4893" s="11" t="str">
        <f>$Q$8</f>
        <v>BUDGET</v>
      </c>
    </row>
    <row r="4894" spans="1:20" ht="11.85" customHeight="1" x14ac:dyDescent="0.2"/>
    <row r="4895" spans="1:20" ht="11.85" customHeight="1" x14ac:dyDescent="0.2">
      <c r="A4895" s="12" t="s">
        <v>269</v>
      </c>
    </row>
    <row r="4896" spans="1:20" ht="11.85" customHeight="1" x14ac:dyDescent="0.2">
      <c r="A4896" s="3" t="s">
        <v>1891</v>
      </c>
      <c r="C4896" s="2">
        <v>0</v>
      </c>
      <c r="D4896" s="2"/>
      <c r="E4896" s="2">
        <v>28262.400000000001</v>
      </c>
      <c r="F4896" s="2"/>
      <c r="G4896" s="2">
        <v>30579.94</v>
      </c>
      <c r="H4896" s="2"/>
      <c r="I4896" s="2">
        <v>30444</v>
      </c>
      <c r="J4896" s="2"/>
      <c r="K4896" s="2">
        <v>30444</v>
      </c>
      <c r="L4896" s="2"/>
      <c r="M4896" s="4">
        <v>39742</v>
      </c>
      <c r="N4896" s="2"/>
      <c r="O4896" s="4">
        <v>0</v>
      </c>
      <c r="P4896" s="2"/>
      <c r="Q4896" s="4">
        <f t="shared" ref="Q4896:Q4903" si="133">M4896+O4896</f>
        <v>39742</v>
      </c>
      <c r="T4896" s="13"/>
    </row>
    <row r="4897" spans="1:21" ht="11.85" customHeight="1" x14ac:dyDescent="0.2">
      <c r="A4897" s="3" t="s">
        <v>1892</v>
      </c>
      <c r="C4897" s="2">
        <v>0</v>
      </c>
      <c r="D4897" s="2"/>
      <c r="E4897" s="2">
        <v>0</v>
      </c>
      <c r="F4897" s="2"/>
      <c r="G4897" s="2">
        <v>0</v>
      </c>
      <c r="H4897" s="2"/>
      <c r="I4897" s="2">
        <v>0</v>
      </c>
      <c r="J4897" s="2"/>
      <c r="K4897" s="2">
        <v>0</v>
      </c>
      <c r="L4897" s="2"/>
      <c r="M4897" s="4">
        <v>0</v>
      </c>
      <c r="N4897" s="2"/>
      <c r="O4897" s="4">
        <v>0</v>
      </c>
      <c r="P4897" s="2"/>
      <c r="Q4897" s="4">
        <f t="shared" si="133"/>
        <v>0</v>
      </c>
      <c r="T4897" s="13"/>
    </row>
    <row r="4898" spans="1:21" ht="11.85" customHeight="1" x14ac:dyDescent="0.2">
      <c r="A4898" s="3" t="s">
        <v>1893</v>
      </c>
      <c r="C4898" s="2">
        <v>0</v>
      </c>
      <c r="D4898" s="2"/>
      <c r="E4898" s="2">
        <v>400</v>
      </c>
      <c r="F4898" s="2"/>
      <c r="G4898" s="2">
        <v>600</v>
      </c>
      <c r="H4898" s="2"/>
      <c r="I4898" s="2">
        <v>600</v>
      </c>
      <c r="J4898" s="2"/>
      <c r="K4898" s="2">
        <v>600</v>
      </c>
      <c r="L4898" s="2"/>
      <c r="M4898" s="4">
        <v>600</v>
      </c>
      <c r="N4898" s="2"/>
      <c r="O4898" s="4">
        <v>0</v>
      </c>
      <c r="P4898" s="2"/>
      <c r="Q4898" s="4">
        <f t="shared" si="133"/>
        <v>600</v>
      </c>
      <c r="T4898" s="13"/>
    </row>
    <row r="4899" spans="1:21" ht="11.85" customHeight="1" x14ac:dyDescent="0.2">
      <c r="A4899" s="3" t="s">
        <v>1894</v>
      </c>
      <c r="C4899" s="2">
        <v>0</v>
      </c>
      <c r="D4899" s="2"/>
      <c r="E4899" s="2">
        <v>346.45</v>
      </c>
      <c r="F4899" s="2"/>
      <c r="G4899" s="2">
        <v>356.35</v>
      </c>
      <c r="H4899" s="2"/>
      <c r="I4899" s="2">
        <v>11832</v>
      </c>
      <c r="J4899" s="2"/>
      <c r="K4899" s="2">
        <v>11832</v>
      </c>
      <c r="L4899" s="2"/>
      <c r="M4899" s="4">
        <v>12960</v>
      </c>
      <c r="N4899" s="2"/>
      <c r="O4899" s="4">
        <v>0</v>
      </c>
      <c r="P4899" s="2"/>
      <c r="Q4899" s="4">
        <f t="shared" si="133"/>
        <v>12960</v>
      </c>
      <c r="T4899" s="13"/>
    </row>
    <row r="4900" spans="1:21" ht="11.85" customHeight="1" x14ac:dyDescent="0.2">
      <c r="A4900" s="3" t="s">
        <v>1895</v>
      </c>
      <c r="C4900" s="2">
        <v>0</v>
      </c>
      <c r="D4900" s="2"/>
      <c r="E4900" s="2">
        <v>2921.73</v>
      </c>
      <c r="F4900" s="2"/>
      <c r="G4900" s="2">
        <v>3102.46</v>
      </c>
      <c r="H4900" s="2"/>
      <c r="I4900" s="2">
        <v>2930</v>
      </c>
      <c r="J4900" s="2"/>
      <c r="K4900" s="2">
        <v>2930</v>
      </c>
      <c r="L4900" s="2"/>
      <c r="M4900" s="4">
        <v>3859</v>
      </c>
      <c r="N4900" s="2"/>
      <c r="O4900" s="4">
        <v>0</v>
      </c>
      <c r="P4900" s="2"/>
      <c r="Q4900" s="4">
        <f t="shared" si="133"/>
        <v>3859</v>
      </c>
      <c r="T4900" s="13"/>
    </row>
    <row r="4901" spans="1:21" ht="11.85" customHeight="1" x14ac:dyDescent="0.2">
      <c r="A4901" s="3" t="s">
        <v>1896</v>
      </c>
      <c r="C4901" s="2">
        <v>0</v>
      </c>
      <c r="D4901" s="2"/>
      <c r="E4901" s="2">
        <v>1723.2</v>
      </c>
      <c r="F4901" s="2"/>
      <c r="G4901" s="2">
        <v>1868</v>
      </c>
      <c r="H4901" s="2"/>
      <c r="I4901" s="2">
        <v>2000</v>
      </c>
      <c r="J4901" s="2"/>
      <c r="K4901" s="2">
        <v>2000</v>
      </c>
      <c r="L4901" s="2"/>
      <c r="M4901" s="4">
        <v>1600</v>
      </c>
      <c r="N4901" s="2"/>
      <c r="O4901" s="4">
        <v>0</v>
      </c>
      <c r="P4901" s="2"/>
      <c r="Q4901" s="4">
        <f t="shared" si="133"/>
        <v>1600</v>
      </c>
      <c r="T4901" s="13"/>
    </row>
    <row r="4902" spans="1:21" ht="11.85" customHeight="1" x14ac:dyDescent="0.2">
      <c r="A4902" s="3" t="s">
        <v>1897</v>
      </c>
      <c r="C4902" s="2">
        <v>0</v>
      </c>
      <c r="D4902" s="2"/>
      <c r="E4902" s="2">
        <v>144</v>
      </c>
      <c r="F4902" s="2"/>
      <c r="G4902" s="2">
        <v>252</v>
      </c>
      <c r="H4902" s="2"/>
      <c r="I4902" s="2">
        <v>144</v>
      </c>
      <c r="J4902" s="2"/>
      <c r="K4902" s="2">
        <v>144</v>
      </c>
      <c r="L4902" s="2"/>
      <c r="M4902" s="4">
        <v>117</v>
      </c>
      <c r="N4902" s="2"/>
      <c r="O4902" s="4">
        <v>0</v>
      </c>
      <c r="P4902" s="2"/>
      <c r="Q4902" s="4">
        <f t="shared" si="133"/>
        <v>117</v>
      </c>
      <c r="T4902" s="13"/>
    </row>
    <row r="4903" spans="1:21" ht="11.85" customHeight="1" x14ac:dyDescent="0.2">
      <c r="A4903" s="3" t="s">
        <v>1898</v>
      </c>
      <c r="C4903" s="14">
        <v>0</v>
      </c>
      <c r="D4903" s="2"/>
      <c r="E4903" s="14">
        <v>2180.15</v>
      </c>
      <c r="F4903" s="2"/>
      <c r="G4903" s="14">
        <v>2291.42</v>
      </c>
      <c r="H4903" s="2"/>
      <c r="I4903" s="14">
        <v>2375</v>
      </c>
      <c r="J4903" s="2"/>
      <c r="K4903" s="14">
        <v>2375</v>
      </c>
      <c r="L4903" s="2"/>
      <c r="M4903" s="15">
        <v>3100</v>
      </c>
      <c r="N4903" s="2"/>
      <c r="O4903" s="15">
        <v>0</v>
      </c>
      <c r="P4903" s="2"/>
      <c r="Q4903" s="15">
        <f t="shared" si="133"/>
        <v>3100</v>
      </c>
      <c r="T4903" s="13"/>
    </row>
    <row r="4904" spans="1:21" ht="11.85" customHeight="1" x14ac:dyDescent="0.2">
      <c r="A4904" s="3" t="s">
        <v>280</v>
      </c>
      <c r="C4904" s="2">
        <f>SUM(C4896:C4903)</f>
        <v>0</v>
      </c>
      <c r="D4904" s="2"/>
      <c r="E4904" s="2">
        <f>SUM(E4896:E4903)</f>
        <v>35977.93</v>
      </c>
      <c r="F4904" s="2"/>
      <c r="G4904" s="2">
        <f>SUM(G4896:G4903)</f>
        <v>39050.17</v>
      </c>
      <c r="H4904" s="2"/>
      <c r="I4904" s="2">
        <f>SUM(I4896:I4903)</f>
        <v>50325</v>
      </c>
      <c r="J4904" s="2"/>
      <c r="K4904" s="4">
        <f>SUM(K4896:K4903)</f>
        <v>50325</v>
      </c>
      <c r="L4904" s="2"/>
      <c r="M4904" s="4">
        <f>SUM(M4896:M4903)</f>
        <v>61978</v>
      </c>
      <c r="N4904" s="2"/>
      <c r="O4904" s="4">
        <f>SUM(O4896:O4903)</f>
        <v>0</v>
      </c>
      <c r="P4904" s="2"/>
      <c r="Q4904" s="4">
        <f>SUM(Q4896:Q4903)</f>
        <v>61978</v>
      </c>
      <c r="R4904" s="2"/>
      <c r="T4904" s="17"/>
      <c r="U4904" s="2"/>
    </row>
    <row r="4905" spans="1:21" ht="11.85" customHeight="1" x14ac:dyDescent="0.2"/>
    <row r="4906" spans="1:21" ht="11.85" customHeight="1" x14ac:dyDescent="0.2">
      <c r="A4906" s="12" t="s">
        <v>281</v>
      </c>
      <c r="D4906" s="2"/>
      <c r="F4906" s="2"/>
      <c r="H4906" s="2"/>
      <c r="J4906" s="2"/>
      <c r="L4906" s="2"/>
      <c r="N4906" s="2"/>
      <c r="P4906" s="2"/>
    </row>
    <row r="4907" spans="1:21" ht="11.85" customHeight="1" x14ac:dyDescent="0.2">
      <c r="A4907" s="3" t="s">
        <v>1899</v>
      </c>
      <c r="C4907" s="14">
        <v>0</v>
      </c>
      <c r="D4907" s="2"/>
      <c r="E4907" s="14">
        <v>1262.93</v>
      </c>
      <c r="F4907" s="2"/>
      <c r="G4907" s="14">
        <v>0</v>
      </c>
      <c r="H4907" s="2"/>
      <c r="I4907" s="14">
        <v>2500</v>
      </c>
      <c r="J4907" s="2"/>
      <c r="K4907" s="15">
        <v>2500</v>
      </c>
      <c r="L4907" s="2"/>
      <c r="M4907" s="15">
        <v>2500</v>
      </c>
      <c r="N4907" s="2"/>
      <c r="O4907" s="15">
        <v>0</v>
      </c>
      <c r="P4907" s="2"/>
      <c r="Q4907" s="15">
        <f>+M4907+O4907</f>
        <v>2500</v>
      </c>
    </row>
    <row r="4908" spans="1:21" ht="11.85" customHeight="1" x14ac:dyDescent="0.2">
      <c r="A4908" s="3" t="s">
        <v>299</v>
      </c>
      <c r="C4908" s="2">
        <f>+C4907</f>
        <v>0</v>
      </c>
      <c r="D4908" s="2"/>
      <c r="E4908" s="2">
        <f>+E4907</f>
        <v>1262.93</v>
      </c>
      <c r="F4908" s="2"/>
      <c r="G4908" s="2">
        <f>+G4907</f>
        <v>0</v>
      </c>
      <c r="H4908" s="2"/>
      <c r="I4908" s="2">
        <f>+I4907</f>
        <v>2500</v>
      </c>
      <c r="J4908" s="2"/>
      <c r="K4908" s="4">
        <f>+K4907</f>
        <v>2500</v>
      </c>
      <c r="L4908" s="2"/>
      <c r="M4908" s="4">
        <f>+M4907</f>
        <v>2500</v>
      </c>
      <c r="N4908" s="2"/>
      <c r="O4908" s="4">
        <f>+O4907</f>
        <v>0</v>
      </c>
      <c r="P4908" s="2"/>
      <c r="Q4908" s="4">
        <f>+Q4907</f>
        <v>2500</v>
      </c>
    </row>
    <row r="4909" spans="1:21" ht="11.85" customHeight="1" x14ac:dyDescent="0.2"/>
    <row r="4910" spans="1:21" ht="11.85" customHeight="1" x14ac:dyDescent="0.2">
      <c r="A4910" s="12" t="s">
        <v>300</v>
      </c>
      <c r="D4910" s="2"/>
      <c r="F4910" s="2"/>
      <c r="H4910" s="2"/>
      <c r="J4910" s="2"/>
      <c r="L4910" s="2"/>
      <c r="N4910" s="2"/>
      <c r="P4910" s="2"/>
    </row>
    <row r="4911" spans="1:21" ht="11.85" customHeight="1" x14ac:dyDescent="0.2">
      <c r="A4911" s="3" t="s">
        <v>1900</v>
      </c>
      <c r="C4911" s="2">
        <v>0</v>
      </c>
      <c r="D4911" s="2"/>
      <c r="E4911" s="2">
        <v>0</v>
      </c>
      <c r="F4911" s="2"/>
      <c r="G4911" s="2">
        <v>76.94</v>
      </c>
      <c r="H4911" s="2"/>
      <c r="I4911" s="2">
        <v>250</v>
      </c>
      <c r="J4911" s="2"/>
      <c r="K4911" s="2">
        <v>250</v>
      </c>
      <c r="L4911" s="2"/>
      <c r="M4911" s="4">
        <v>250</v>
      </c>
      <c r="N4911" s="2"/>
      <c r="O4911" s="4">
        <v>0</v>
      </c>
      <c r="P4911" s="2"/>
      <c r="Q4911" s="4">
        <f>+M4911+O4911</f>
        <v>250</v>
      </c>
    </row>
    <row r="4912" spans="1:21" ht="11.85" customHeight="1" x14ac:dyDescent="0.2">
      <c r="A4912" s="3" t="s">
        <v>1901</v>
      </c>
      <c r="C4912" s="2">
        <v>0</v>
      </c>
      <c r="D4912" s="2"/>
      <c r="E4912" s="2">
        <v>664.43</v>
      </c>
      <c r="F4912" s="2"/>
      <c r="G4912" s="2">
        <v>363.82</v>
      </c>
      <c r="H4912" s="2"/>
      <c r="I4912" s="2">
        <v>1400</v>
      </c>
      <c r="J4912" s="2"/>
      <c r="K4912" s="2">
        <v>1400</v>
      </c>
      <c r="L4912" s="2"/>
      <c r="M4912" s="4">
        <v>1400</v>
      </c>
      <c r="N4912" s="2"/>
      <c r="O4912" s="4">
        <v>0</v>
      </c>
      <c r="P4912" s="2"/>
      <c r="Q4912" s="4">
        <f t="shared" ref="Q4912:Q4921" si="134">+M4912+O4912</f>
        <v>1400</v>
      </c>
    </row>
    <row r="4913" spans="1:22" ht="11.85" customHeight="1" x14ac:dyDescent="0.2">
      <c r="A4913" s="3" t="s">
        <v>1902</v>
      </c>
      <c r="C4913" s="2">
        <v>0</v>
      </c>
      <c r="D4913" s="2"/>
      <c r="E4913" s="2">
        <v>335.92</v>
      </c>
      <c r="F4913" s="2"/>
      <c r="G4913" s="2">
        <v>214.17</v>
      </c>
      <c r="H4913" s="2"/>
      <c r="I4913" s="2">
        <v>500</v>
      </c>
      <c r="J4913" s="2"/>
      <c r="K4913" s="2">
        <v>500</v>
      </c>
      <c r="L4913" s="2"/>
      <c r="M4913" s="4">
        <v>500</v>
      </c>
      <c r="N4913" s="2"/>
      <c r="O4913" s="4">
        <v>0</v>
      </c>
      <c r="P4913" s="2"/>
      <c r="Q4913" s="4">
        <f t="shared" si="134"/>
        <v>500</v>
      </c>
    </row>
    <row r="4914" spans="1:22" ht="11.85" customHeight="1" x14ac:dyDescent="0.2">
      <c r="A4914" s="3" t="s">
        <v>1903</v>
      </c>
      <c r="C4914" s="2">
        <v>0</v>
      </c>
      <c r="D4914" s="2"/>
      <c r="E4914" s="2">
        <v>3671.93</v>
      </c>
      <c r="F4914" s="2"/>
      <c r="G4914" s="2">
        <v>3311.34</v>
      </c>
      <c r="H4914" s="2"/>
      <c r="I4914" s="2">
        <v>6000</v>
      </c>
      <c r="J4914" s="2"/>
      <c r="K4914" s="2">
        <v>6000</v>
      </c>
      <c r="L4914" s="2"/>
      <c r="M4914" s="4">
        <v>6000</v>
      </c>
      <c r="N4914" s="2"/>
      <c r="O4914" s="4">
        <v>0</v>
      </c>
      <c r="P4914" s="2"/>
      <c r="Q4914" s="4">
        <f t="shared" si="134"/>
        <v>6000</v>
      </c>
    </row>
    <row r="4915" spans="1:22" ht="11.85" customHeight="1" x14ac:dyDescent="0.2">
      <c r="A4915" s="3" t="s">
        <v>1904</v>
      </c>
      <c r="C4915" s="2">
        <v>0</v>
      </c>
      <c r="D4915" s="2"/>
      <c r="E4915" s="2">
        <v>628.33000000000004</v>
      </c>
      <c r="F4915" s="2"/>
      <c r="G4915" s="2">
        <v>844.08</v>
      </c>
      <c r="H4915" s="2"/>
      <c r="I4915" s="2">
        <v>2000</v>
      </c>
      <c r="J4915" s="2"/>
      <c r="K4915" s="2">
        <v>2000</v>
      </c>
      <c r="L4915" s="2"/>
      <c r="M4915" s="4">
        <v>2000</v>
      </c>
      <c r="N4915" s="2"/>
      <c r="O4915" s="4">
        <v>0</v>
      </c>
      <c r="P4915" s="2"/>
      <c r="Q4915" s="4">
        <f t="shared" si="134"/>
        <v>2000</v>
      </c>
    </row>
    <row r="4916" spans="1:22" ht="11.85" customHeight="1" x14ac:dyDescent="0.2">
      <c r="A4916" s="3" t="s">
        <v>1905</v>
      </c>
      <c r="C4916" s="2">
        <v>0</v>
      </c>
      <c r="D4916" s="2"/>
      <c r="E4916" s="2">
        <v>9569.6200000000008</v>
      </c>
      <c r="F4916" s="2"/>
      <c r="G4916" s="2">
        <v>17649.46</v>
      </c>
      <c r="H4916" s="2"/>
      <c r="I4916" s="2">
        <v>7600</v>
      </c>
      <c r="J4916" s="2"/>
      <c r="K4916" s="2">
        <v>7600</v>
      </c>
      <c r="L4916" s="2"/>
      <c r="M4916" s="4">
        <v>7600</v>
      </c>
      <c r="N4916" s="2"/>
      <c r="O4916" s="4">
        <v>0</v>
      </c>
      <c r="P4916" s="2"/>
      <c r="Q4916" s="4">
        <f t="shared" si="134"/>
        <v>7600</v>
      </c>
    </row>
    <row r="4917" spans="1:22" ht="11.85" customHeight="1" x14ac:dyDescent="0.2">
      <c r="A4917" s="3" t="s">
        <v>1906</v>
      </c>
      <c r="C4917" s="2">
        <v>0</v>
      </c>
      <c r="D4917" s="2"/>
      <c r="E4917" s="2">
        <v>485.78</v>
      </c>
      <c r="F4917" s="2"/>
      <c r="G4917" s="2">
        <v>574.67999999999995</v>
      </c>
      <c r="H4917" s="2"/>
      <c r="I4917" s="2">
        <v>1000</v>
      </c>
      <c r="J4917" s="2"/>
      <c r="K4917" s="2">
        <v>1000</v>
      </c>
      <c r="L4917" s="2"/>
      <c r="M4917" s="4">
        <v>1000</v>
      </c>
      <c r="N4917" s="2"/>
      <c r="O4917" s="4">
        <v>0</v>
      </c>
      <c r="P4917" s="2"/>
      <c r="Q4917" s="4">
        <f t="shared" si="134"/>
        <v>1000</v>
      </c>
    </row>
    <row r="4918" spans="1:22" ht="11.85" customHeight="1" x14ac:dyDescent="0.2">
      <c r="A4918" s="3" t="s">
        <v>1907</v>
      </c>
      <c r="C4918" s="2">
        <v>0</v>
      </c>
      <c r="D4918" s="2"/>
      <c r="E4918" s="2">
        <v>296.38</v>
      </c>
      <c r="F4918" s="2"/>
      <c r="G4918" s="2">
        <v>88.22</v>
      </c>
      <c r="H4918" s="2"/>
      <c r="I4918" s="2">
        <v>200</v>
      </c>
      <c r="J4918" s="2"/>
      <c r="K4918" s="2">
        <v>200</v>
      </c>
      <c r="L4918" s="2"/>
      <c r="M4918" s="4">
        <v>200</v>
      </c>
      <c r="N4918" s="2"/>
      <c r="O4918" s="4">
        <v>0</v>
      </c>
      <c r="P4918" s="2"/>
      <c r="Q4918" s="4">
        <f t="shared" si="134"/>
        <v>200</v>
      </c>
    </row>
    <row r="4919" spans="1:22" ht="11.85" customHeight="1" x14ac:dyDescent="0.2">
      <c r="A4919" s="3" t="s">
        <v>1908</v>
      </c>
      <c r="C4919" s="2">
        <v>0</v>
      </c>
      <c r="D4919" s="2"/>
      <c r="E4919" s="2">
        <v>252.06</v>
      </c>
      <c r="F4919" s="2"/>
      <c r="G4919" s="2">
        <v>830.01</v>
      </c>
      <c r="H4919" s="2"/>
      <c r="I4919" s="2">
        <v>5000</v>
      </c>
      <c r="J4919" s="2"/>
      <c r="K4919" s="2">
        <v>5000</v>
      </c>
      <c r="L4919" s="2"/>
      <c r="M4919" s="4">
        <v>5000</v>
      </c>
      <c r="N4919" s="2"/>
      <c r="O4919" s="4">
        <v>0</v>
      </c>
      <c r="P4919" s="2"/>
      <c r="Q4919" s="4">
        <f t="shared" si="134"/>
        <v>5000</v>
      </c>
    </row>
    <row r="4920" spans="1:22" ht="11.85" customHeight="1" x14ac:dyDescent="0.2">
      <c r="A4920" s="3" t="s">
        <v>1909</v>
      </c>
      <c r="C4920" s="2">
        <v>0</v>
      </c>
      <c r="D4920" s="2"/>
      <c r="E4920" s="2">
        <v>260.18</v>
      </c>
      <c r="F4920" s="2"/>
      <c r="G4920" s="2">
        <v>354.92</v>
      </c>
      <c r="H4920" s="2"/>
      <c r="I4920" s="2">
        <v>500</v>
      </c>
      <c r="J4920" s="2"/>
      <c r="K4920" s="2">
        <v>500</v>
      </c>
      <c r="L4920" s="2"/>
      <c r="M4920" s="4">
        <v>500</v>
      </c>
      <c r="N4920" s="2"/>
      <c r="O4920" s="4">
        <v>0</v>
      </c>
      <c r="P4920" s="2"/>
      <c r="Q4920" s="4">
        <f t="shared" si="134"/>
        <v>500</v>
      </c>
    </row>
    <row r="4921" spans="1:22" ht="11.85" customHeight="1" x14ac:dyDescent="0.2">
      <c r="A4921" s="3" t="s">
        <v>1910</v>
      </c>
      <c r="C4921" s="2">
        <v>0</v>
      </c>
      <c r="D4921" s="2"/>
      <c r="E4921" s="2">
        <v>521</v>
      </c>
      <c r="F4921" s="2"/>
      <c r="G4921" s="2">
        <v>525</v>
      </c>
      <c r="H4921" s="2"/>
      <c r="I4921" s="2">
        <v>1500</v>
      </c>
      <c r="J4921" s="2"/>
      <c r="K4921" s="2">
        <v>1500</v>
      </c>
      <c r="L4921" s="2"/>
      <c r="M4921" s="4">
        <v>1000</v>
      </c>
      <c r="N4921" s="2"/>
      <c r="O4921" s="4">
        <v>0</v>
      </c>
      <c r="P4921" s="2"/>
      <c r="Q4921" s="4">
        <f t="shared" si="134"/>
        <v>1000</v>
      </c>
    </row>
    <row r="4922" spans="1:22" ht="11.85" customHeight="1" x14ac:dyDescent="0.2">
      <c r="A4922" s="3" t="s">
        <v>1911</v>
      </c>
      <c r="C4922" s="14">
        <v>0</v>
      </c>
      <c r="D4922" s="2"/>
      <c r="E4922" s="14">
        <v>2979.48</v>
      </c>
      <c r="F4922" s="2"/>
      <c r="G4922" s="14">
        <v>2216.16</v>
      </c>
      <c r="H4922" s="2"/>
      <c r="I4922" s="14">
        <v>1500</v>
      </c>
      <c r="J4922" s="2"/>
      <c r="K4922" s="14">
        <v>1500</v>
      </c>
      <c r="L4922" s="2"/>
      <c r="M4922" s="15">
        <v>600</v>
      </c>
      <c r="N4922" s="2"/>
      <c r="O4922" s="15">
        <v>0</v>
      </c>
      <c r="P4922" s="2"/>
      <c r="Q4922" s="15">
        <f>M4922+O4922</f>
        <v>600</v>
      </c>
      <c r="T4922" s="13"/>
      <c r="V4922" s="14"/>
    </row>
    <row r="4923" spans="1:22" ht="11.85" customHeight="1" x14ac:dyDescent="0.2">
      <c r="A4923" s="3" t="s">
        <v>322</v>
      </c>
      <c r="C4923" s="2">
        <f>SUM(C4911:C4922)</f>
        <v>0</v>
      </c>
      <c r="D4923" s="2"/>
      <c r="E4923" s="2">
        <f>SUM(E4911:E4922)</f>
        <v>19665.109999999997</v>
      </c>
      <c r="F4923" s="2"/>
      <c r="G4923" s="2">
        <f>SUM(G4911:G4922)</f>
        <v>27048.799999999996</v>
      </c>
      <c r="H4923" s="2"/>
      <c r="I4923" s="2">
        <f>SUM(I4911:I4922)</f>
        <v>27450</v>
      </c>
      <c r="J4923" s="2"/>
      <c r="K4923" s="2">
        <f>SUM(K4911:K4922)</f>
        <v>27450</v>
      </c>
      <c r="L4923" s="2"/>
      <c r="M4923" s="34">
        <f>SUM(M4911:M4922)</f>
        <v>26050</v>
      </c>
      <c r="N4923" s="2"/>
      <c r="O4923" s="34">
        <f>SUM(O4911:O4922)</f>
        <v>0</v>
      </c>
      <c r="P4923" s="2"/>
      <c r="Q4923" s="34">
        <f>SUM(Q4911:Q4922)</f>
        <v>26050</v>
      </c>
      <c r="T4923" s="17"/>
    </row>
    <row r="4924" spans="1:22" ht="11.85" customHeight="1" x14ac:dyDescent="0.2">
      <c r="D4924" s="2"/>
      <c r="F4924" s="2"/>
      <c r="H4924" s="2"/>
      <c r="J4924" s="2"/>
      <c r="L4924" s="2"/>
      <c r="N4924" s="2"/>
      <c r="P4924" s="2"/>
    </row>
    <row r="4925" spans="1:22" ht="11.85" customHeight="1" x14ac:dyDescent="0.2">
      <c r="A4925" s="3" t="s">
        <v>1912</v>
      </c>
      <c r="C4925" s="2">
        <v>0</v>
      </c>
      <c r="D4925" s="2"/>
      <c r="E4925" s="2">
        <v>0</v>
      </c>
      <c r="F4925" s="2"/>
      <c r="G4925" s="2">
        <v>0</v>
      </c>
      <c r="H4925" s="2"/>
      <c r="I4925" s="2">
        <v>0</v>
      </c>
      <c r="J4925" s="2"/>
      <c r="K4925" s="4">
        <v>0</v>
      </c>
      <c r="L4925" s="2"/>
      <c r="M4925" s="4">
        <v>0</v>
      </c>
      <c r="N4925" s="2"/>
      <c r="O4925" s="4">
        <v>0</v>
      </c>
      <c r="P4925" s="2"/>
      <c r="Q4925" s="4">
        <f>M4925+O4925</f>
        <v>0</v>
      </c>
      <c r="T4925" s="13"/>
    </row>
    <row r="4926" spans="1:22" ht="11.85" customHeight="1" x14ac:dyDescent="0.2">
      <c r="A4926" s="3" t="s">
        <v>1913</v>
      </c>
      <c r="C4926" s="14">
        <v>0</v>
      </c>
      <c r="D4926" s="2"/>
      <c r="E4926" s="14">
        <v>8499.99</v>
      </c>
      <c r="F4926" s="2"/>
      <c r="G4926" s="14">
        <v>0</v>
      </c>
      <c r="H4926" s="2"/>
      <c r="I4926" s="14">
        <v>0</v>
      </c>
      <c r="J4926" s="2"/>
      <c r="K4926" s="15">
        <v>0</v>
      </c>
      <c r="L4926" s="2"/>
      <c r="M4926" s="15">
        <v>0</v>
      </c>
      <c r="N4926" s="2"/>
      <c r="O4926" s="15">
        <v>0</v>
      </c>
      <c r="P4926" s="2"/>
      <c r="Q4926" s="15">
        <f>M4926+O4926</f>
        <v>0</v>
      </c>
      <c r="T4926" s="13"/>
    </row>
    <row r="4927" spans="1:22" ht="11.85" customHeight="1" x14ac:dyDescent="0.2">
      <c r="A4927" s="3" t="s">
        <v>325</v>
      </c>
      <c r="C4927" s="2">
        <f>SUM(C4925:C4926)</f>
        <v>0</v>
      </c>
      <c r="D4927" s="2"/>
      <c r="E4927" s="2">
        <f>SUM(E4925:E4926)</f>
        <v>8499.99</v>
      </c>
      <c r="F4927" s="2"/>
      <c r="G4927" s="2">
        <f>SUM(G4925:G4926)</f>
        <v>0</v>
      </c>
      <c r="H4927" s="2"/>
      <c r="I4927" s="2">
        <f>SUM(I4925:I4926)</f>
        <v>0</v>
      </c>
      <c r="J4927" s="2"/>
      <c r="K4927" s="4">
        <f>SUM(K4925:K4926)</f>
        <v>0</v>
      </c>
      <c r="L4927" s="2"/>
      <c r="M4927" s="4">
        <f>SUM(M4925:M4926)</f>
        <v>0</v>
      </c>
      <c r="N4927" s="2"/>
      <c r="O4927" s="4">
        <f>SUM(O4925:O4926)</f>
        <v>0</v>
      </c>
      <c r="P4927" s="2"/>
      <c r="Q4927" s="4">
        <f>SUM(Q4925:Q4926)</f>
        <v>0</v>
      </c>
      <c r="T4927" s="13"/>
    </row>
    <row r="4928" spans="1:22" ht="11.85" customHeight="1" x14ac:dyDescent="0.2">
      <c r="D4928" s="2"/>
      <c r="F4928" s="2"/>
      <c r="H4928" s="2"/>
      <c r="J4928" s="2"/>
      <c r="L4928" s="2"/>
      <c r="N4928" s="2"/>
      <c r="P4928" s="2"/>
    </row>
    <row r="4929" spans="1:22" ht="11.85" customHeight="1" x14ac:dyDescent="0.2">
      <c r="A4929" s="12" t="s">
        <v>326</v>
      </c>
      <c r="D4929" s="2"/>
      <c r="F4929" s="2"/>
      <c r="H4929" s="2"/>
      <c r="J4929" s="2"/>
      <c r="L4929" s="2"/>
      <c r="N4929" s="2"/>
      <c r="P4929" s="2"/>
    </row>
    <row r="4930" spans="1:22" ht="11.85" customHeight="1" x14ac:dyDescent="0.2">
      <c r="A4930" s="3" t="s">
        <v>1914</v>
      </c>
      <c r="C4930" s="2">
        <v>0</v>
      </c>
      <c r="D4930" s="2"/>
      <c r="E4930" s="2">
        <v>19916.28</v>
      </c>
      <c r="F4930" s="2"/>
      <c r="G4930" s="2">
        <v>20679.599999999999</v>
      </c>
      <c r="H4930" s="2"/>
      <c r="I4930" s="2">
        <v>21500</v>
      </c>
      <c r="J4930" s="2"/>
      <c r="K4930" s="4">
        <v>21500</v>
      </c>
      <c r="L4930" s="2"/>
      <c r="M4930" s="4">
        <v>22300</v>
      </c>
      <c r="N4930" s="2"/>
      <c r="O4930" s="4">
        <v>0</v>
      </c>
      <c r="P4930" s="2"/>
      <c r="Q4930" s="4">
        <f>+M4930+O4930</f>
        <v>22300</v>
      </c>
    </row>
    <row r="4931" spans="1:22" ht="11.85" customHeight="1" x14ac:dyDescent="0.2">
      <c r="A4931" s="3" t="s">
        <v>1915</v>
      </c>
      <c r="C4931" s="14">
        <v>0</v>
      </c>
      <c r="D4931" s="2"/>
      <c r="E4931" s="14">
        <v>0</v>
      </c>
      <c r="F4931" s="2"/>
      <c r="G4931" s="14">
        <v>0</v>
      </c>
      <c r="H4931" s="2"/>
      <c r="I4931" s="14">
        <v>0</v>
      </c>
      <c r="J4931" s="2"/>
      <c r="K4931" s="15">
        <v>0</v>
      </c>
      <c r="L4931" s="2"/>
      <c r="M4931" s="15">
        <v>0</v>
      </c>
      <c r="N4931" s="2"/>
      <c r="O4931" s="15">
        <v>0</v>
      </c>
      <c r="P4931" s="2"/>
      <c r="Q4931" s="15">
        <f>M4931+O4931</f>
        <v>0</v>
      </c>
    </row>
    <row r="4932" spans="1:22" ht="11.85" customHeight="1" x14ac:dyDescent="0.2">
      <c r="A4932" s="3" t="s">
        <v>330</v>
      </c>
      <c r="C4932" s="2">
        <f>SUM(C4930:C4931)</f>
        <v>0</v>
      </c>
      <c r="D4932" s="2"/>
      <c r="E4932" s="2">
        <f>SUM(E4930:E4931)</f>
        <v>19916.28</v>
      </c>
      <c r="F4932" s="2"/>
      <c r="G4932" s="2">
        <f>SUM(G4930:G4931)</f>
        <v>20679.599999999999</v>
      </c>
      <c r="H4932" s="2"/>
      <c r="I4932" s="2">
        <f>SUM(I4930:I4931)</f>
        <v>21500</v>
      </c>
      <c r="J4932" s="2"/>
      <c r="K4932" s="4">
        <f>SUM(K4930:K4931)</f>
        <v>21500</v>
      </c>
      <c r="L4932" s="2"/>
      <c r="M4932" s="4">
        <f>SUM(M4930:M4931)</f>
        <v>22300</v>
      </c>
      <c r="N4932" s="2"/>
      <c r="O4932" s="4">
        <f>SUM(O4930:O4931)</f>
        <v>0</v>
      </c>
      <c r="P4932" s="2"/>
      <c r="Q4932" s="4">
        <f>SUM(Q4930:Q4931)</f>
        <v>22300</v>
      </c>
      <c r="T4932" s="17"/>
      <c r="V4932" s="35"/>
    </row>
    <row r="4933" spans="1:22" ht="11.85" customHeight="1" x14ac:dyDescent="0.2">
      <c r="D4933" s="2"/>
      <c r="F4933" s="2"/>
      <c r="H4933" s="2"/>
      <c r="J4933" s="2"/>
      <c r="L4933" s="2"/>
      <c r="N4933" s="2"/>
      <c r="P4933" s="2"/>
      <c r="T4933" s="13"/>
    </row>
    <row r="4934" spans="1:22" ht="11.85" customHeight="1" x14ac:dyDescent="0.2">
      <c r="A4934" s="3" t="s">
        <v>1881</v>
      </c>
      <c r="C4934" s="2">
        <f>+C4923+C4932+C4904+C4927+C4908</f>
        <v>0</v>
      </c>
      <c r="D4934" s="2"/>
      <c r="E4934" s="2">
        <f>+E4923+E4932+E4904+E4927+E4908</f>
        <v>85322.240000000005</v>
      </c>
      <c r="F4934" s="2"/>
      <c r="G4934" s="2">
        <f>+G4923+G4932+G4904+G4927+G4908</f>
        <v>86778.569999999992</v>
      </c>
      <c r="H4934" s="2"/>
      <c r="I4934" s="2">
        <f>+I4923+I4932+I4904+I4927+I4908</f>
        <v>101775</v>
      </c>
      <c r="J4934" s="2"/>
      <c r="K4934" s="4">
        <f>+K4923+K4932+K4904+K4927+K4908</f>
        <v>101775</v>
      </c>
      <c r="L4934" s="2"/>
      <c r="M4934" s="4">
        <f>+M4923+M4932+M4904+M4927+M4908</f>
        <v>112828</v>
      </c>
      <c r="N4934" s="2"/>
      <c r="O4934" s="4">
        <f>+O4923+O4932+O4904+O4927+O4908</f>
        <v>0</v>
      </c>
      <c r="P4934" s="2"/>
      <c r="Q4934" s="4">
        <f>+Q4923+Q4932+Q4904+Q4927+Q4908</f>
        <v>112828</v>
      </c>
      <c r="R4934" s="2"/>
      <c r="U4934" s="16"/>
    </row>
    <row r="4935" spans="1:22" ht="11.85" customHeight="1" x14ac:dyDescent="0.2">
      <c r="D4935" s="2"/>
      <c r="F4935" s="2"/>
      <c r="H4935" s="2"/>
      <c r="J4935" s="2"/>
      <c r="L4935" s="2"/>
      <c r="N4935" s="2"/>
      <c r="P4935" s="2"/>
      <c r="T4935" s="13"/>
    </row>
    <row r="4936" spans="1:22" ht="11.85" customHeight="1" x14ac:dyDescent="0.2">
      <c r="D4936" s="2"/>
      <c r="F4936" s="2"/>
      <c r="H4936" s="2"/>
      <c r="J4936" s="2"/>
      <c r="L4936" s="2"/>
      <c r="N4936" s="2"/>
      <c r="P4936" s="2"/>
    </row>
    <row r="4937" spans="1:22" ht="11.85" customHeight="1" x14ac:dyDescent="0.2">
      <c r="D4937" s="2"/>
      <c r="F4937" s="2"/>
      <c r="H4937" s="2"/>
      <c r="J4937" s="2"/>
      <c r="L4937" s="2"/>
      <c r="N4937" s="2"/>
      <c r="P4937" s="2"/>
    </row>
    <row r="4938" spans="1:22" ht="11.85" customHeight="1" x14ac:dyDescent="0.2">
      <c r="D4938" s="2"/>
      <c r="F4938" s="2"/>
      <c r="H4938" s="2"/>
      <c r="J4938" s="2"/>
      <c r="L4938" s="2"/>
      <c r="N4938" s="2"/>
      <c r="P4938" s="2"/>
    </row>
    <row r="4939" spans="1:22" ht="11.85" customHeight="1" x14ac:dyDescent="0.2">
      <c r="D4939" s="2"/>
      <c r="F4939" s="2"/>
      <c r="H4939" s="2"/>
      <c r="J4939" s="2"/>
      <c r="L4939" s="2"/>
      <c r="N4939" s="2"/>
      <c r="P4939" s="2"/>
    </row>
    <row r="4940" spans="1:22" ht="11.25" customHeight="1" x14ac:dyDescent="0.2">
      <c r="A4940" s="1"/>
      <c r="B4940" s="1"/>
      <c r="E4940" s="2" t="str">
        <f>$E$1</f>
        <v>CITY OF BRADY</v>
      </c>
    </row>
    <row r="4941" spans="1:22" ht="11.25" customHeight="1" x14ac:dyDescent="0.2">
      <c r="E4941" s="2" t="str">
        <f>$E$2</f>
        <v>BUDGET REPORT</v>
      </c>
    </row>
    <row r="4942" spans="1:22" ht="11.25" customHeight="1" x14ac:dyDescent="0.2">
      <c r="E4942" s="2" t="str">
        <f>$E$3</f>
        <v>FISCAL YEAR 2022 - 2023</v>
      </c>
    </row>
    <row r="4943" spans="1:22" ht="11.25" customHeight="1" x14ac:dyDescent="0.2">
      <c r="A4943" s="3" t="s">
        <v>1882</v>
      </c>
    </row>
    <row r="4944" spans="1:22" ht="11.25" customHeight="1" x14ac:dyDescent="0.2"/>
    <row r="4945" spans="1:20" ht="11.25" customHeight="1" x14ac:dyDescent="0.2">
      <c r="I4945" s="49" t="str">
        <f>$I$6</f>
        <v>(----- 2021-2022 ------)</v>
      </c>
      <c r="J4945" s="49"/>
      <c r="K4945" s="49"/>
      <c r="L4945" s="6"/>
      <c r="M4945" s="49" t="str">
        <f>$M$6</f>
        <v>2022-2023</v>
      </c>
      <c r="N4945" s="49"/>
      <c r="O4945" s="49"/>
      <c r="P4945" s="49"/>
      <c r="Q4945" s="49"/>
    </row>
    <row r="4946" spans="1:20" ht="11.25" customHeight="1" x14ac:dyDescent="0.2">
      <c r="C4946" s="7" t="str">
        <f>$C$7</f>
        <v>2018-2019</v>
      </c>
      <c r="D4946" s="6"/>
      <c r="E4946" s="7" t="str">
        <f>$E$7</f>
        <v>2019-2020</v>
      </c>
      <c r="F4946" s="6"/>
      <c r="G4946" s="7" t="str">
        <f>$G$7</f>
        <v>2020-2021</v>
      </c>
      <c r="H4946" s="6"/>
      <c r="I4946" s="7" t="s">
        <v>9</v>
      </c>
      <c r="J4946" s="6"/>
      <c r="K4946" s="8" t="str">
        <f>+$K$7</f>
        <v>PROJECTED</v>
      </c>
      <c r="L4946" s="6"/>
      <c r="M4946" s="8" t="str">
        <f>$M$7</f>
        <v>2022-2023</v>
      </c>
      <c r="N4946" s="6"/>
      <c r="O4946" s="8" t="str">
        <f>$O$7</f>
        <v>2022-2023</v>
      </c>
      <c r="P4946" s="6"/>
      <c r="Q4946" s="8" t="str">
        <f>$Q$7</f>
        <v xml:space="preserve">APPROVED </v>
      </c>
    </row>
    <row r="4947" spans="1:20" ht="11.25" customHeight="1" x14ac:dyDescent="0.2">
      <c r="A4947" s="9" t="s">
        <v>268</v>
      </c>
      <c r="C4947" s="10" t="s">
        <v>12</v>
      </c>
      <c r="D4947" s="6"/>
      <c r="E4947" s="10" t="s">
        <v>12</v>
      </c>
      <c r="F4947" s="6"/>
      <c r="G4947" s="10" t="s">
        <v>12</v>
      </c>
      <c r="H4947" s="6"/>
      <c r="I4947" s="10" t="s">
        <v>13</v>
      </c>
      <c r="J4947" s="6"/>
      <c r="K4947" s="11" t="s">
        <v>13</v>
      </c>
      <c r="L4947" s="6"/>
      <c r="M4947" s="11" t="str">
        <f>$M$8</f>
        <v>BASE</v>
      </c>
      <c r="N4947" s="6"/>
      <c r="O4947" s="11" t="str">
        <f>$O$8</f>
        <v>SUPPLEMENTAL</v>
      </c>
      <c r="P4947" s="6"/>
      <c r="Q4947" s="11" t="str">
        <f>$Q$8</f>
        <v>BUDGET</v>
      </c>
    </row>
    <row r="4948" spans="1:20" s="36" customFormat="1" ht="10.15" customHeight="1" x14ac:dyDescent="0.25">
      <c r="C4948" s="37"/>
      <c r="E4948" s="37"/>
      <c r="G4948" s="37"/>
      <c r="I4948" s="37"/>
      <c r="K4948" s="38"/>
      <c r="M4948" s="38"/>
      <c r="O4948" s="38"/>
      <c r="Q4948" s="38"/>
      <c r="S4948" s="38"/>
      <c r="T4948" s="5"/>
    </row>
    <row r="4949" spans="1:20" s="36" customFormat="1" ht="11.25" customHeight="1" x14ac:dyDescent="0.25">
      <c r="C4949" s="37"/>
      <c r="D4949" s="37"/>
      <c r="E4949" s="37"/>
      <c r="F4949" s="37"/>
      <c r="G4949" s="37"/>
      <c r="H4949" s="37"/>
      <c r="I4949" s="37"/>
      <c r="J4949" s="37"/>
      <c r="K4949" s="38"/>
      <c r="L4949" s="37"/>
      <c r="M4949" s="38"/>
      <c r="N4949" s="37"/>
      <c r="O4949" s="38"/>
      <c r="P4949" s="37"/>
      <c r="Q4949" s="38"/>
      <c r="S4949" s="38"/>
      <c r="T4949" s="5"/>
    </row>
    <row r="4950" spans="1:20" s="36" customFormat="1" ht="11.25" customHeight="1" thickBot="1" x14ac:dyDescent="0.3">
      <c r="A4950" s="3" t="s">
        <v>1111</v>
      </c>
      <c r="B4950" s="3"/>
      <c r="C4950" s="25">
        <f>+C4934</f>
        <v>0</v>
      </c>
      <c r="D4950" s="2"/>
      <c r="E4950" s="25">
        <f>+E4934</f>
        <v>85322.240000000005</v>
      </c>
      <c r="F4950" s="2"/>
      <c r="G4950" s="25">
        <f>+G4934</f>
        <v>86778.569999999992</v>
      </c>
      <c r="H4950" s="2"/>
      <c r="I4950" s="25">
        <f>+I4934</f>
        <v>101775</v>
      </c>
      <c r="J4950" s="2"/>
      <c r="K4950" s="25">
        <f>+K4934</f>
        <v>101775</v>
      </c>
      <c r="L4950" s="2"/>
      <c r="M4950" s="25">
        <f>+M4934</f>
        <v>112828</v>
      </c>
      <c r="N4950" s="2"/>
      <c r="O4950" s="25">
        <f>+O4934</f>
        <v>0</v>
      </c>
      <c r="P4950" s="2"/>
      <c r="Q4950" s="25">
        <f>+Q4934</f>
        <v>112828</v>
      </c>
      <c r="R4950" s="3"/>
      <c r="S4950" s="38"/>
      <c r="T4950" s="5"/>
    </row>
    <row r="4951" spans="1:20" s="36" customFormat="1" ht="11.25" customHeight="1" thickTop="1" x14ac:dyDescent="0.25">
      <c r="A4951" s="3"/>
      <c r="B4951" s="3"/>
      <c r="C4951" s="2"/>
      <c r="D4951" s="2"/>
      <c r="E4951" s="2"/>
      <c r="F4951" s="2"/>
      <c r="G4951" s="2"/>
      <c r="H4951" s="2"/>
      <c r="I4951" s="2"/>
      <c r="J4951" s="2"/>
      <c r="K4951" s="4"/>
      <c r="L4951" s="2"/>
      <c r="M4951" s="4"/>
      <c r="N4951" s="2"/>
      <c r="O4951" s="4"/>
      <c r="P4951" s="2"/>
      <c r="Q4951" s="4"/>
      <c r="R4951" s="3"/>
      <c r="S4951" s="38"/>
      <c r="T4951" s="5"/>
    </row>
    <row r="4952" spans="1:20" s="36" customFormat="1" ht="11.25" customHeight="1" thickBot="1" x14ac:dyDescent="0.3">
      <c r="A4952" s="3" t="s">
        <v>1112</v>
      </c>
      <c r="B4952" s="3"/>
      <c r="C4952" s="25">
        <f>C4865-C4950</f>
        <v>0</v>
      </c>
      <c r="D4952" s="2"/>
      <c r="E4952" s="25">
        <f>E4865-E4950</f>
        <v>95873.869999999981</v>
      </c>
      <c r="F4952" s="2"/>
      <c r="G4952" s="25">
        <f>G4865-G4950</f>
        <v>275.02000000000407</v>
      </c>
      <c r="H4952" s="2"/>
      <c r="I4952" s="25">
        <f>I4865-I4950</f>
        <v>-27775</v>
      </c>
      <c r="J4952" s="2"/>
      <c r="K4952" s="25">
        <f>K4865-K4950</f>
        <v>-27775</v>
      </c>
      <c r="L4952" s="2"/>
      <c r="M4952" s="25">
        <f>M4865-M4950</f>
        <v>-38828</v>
      </c>
      <c r="N4952" s="2"/>
      <c r="O4952" s="25">
        <f>O4865-O4950</f>
        <v>0</v>
      </c>
      <c r="P4952" s="2"/>
      <c r="Q4952" s="25">
        <f>Q4865-Q4950</f>
        <v>-38828</v>
      </c>
      <c r="R4952" s="3"/>
      <c r="S4952" s="38"/>
      <c r="T4952" s="5"/>
    </row>
    <row r="4953" spans="1:20" s="36" customFormat="1" ht="11.25" customHeight="1" thickTop="1" x14ac:dyDescent="0.25">
      <c r="A4953" s="3"/>
      <c r="B4953" s="3"/>
      <c r="C4953" s="2"/>
      <c r="D4953" s="2"/>
      <c r="E4953" s="2"/>
      <c r="F4953" s="2"/>
      <c r="G4953" s="2"/>
      <c r="H4953" s="2"/>
      <c r="I4953" s="2"/>
      <c r="J4953" s="2"/>
      <c r="K4953" s="4"/>
      <c r="L4953" s="2"/>
      <c r="M4953" s="4"/>
      <c r="N4953" s="2"/>
      <c r="O4953" s="4"/>
      <c r="P4953" s="2"/>
      <c r="Q4953" s="4"/>
      <c r="R4953" s="3"/>
      <c r="S4953" s="38"/>
      <c r="T4953" s="5"/>
    </row>
    <row r="4954" spans="1:20" s="36" customFormat="1" ht="11.25" customHeight="1" x14ac:dyDescent="0.25">
      <c r="A4954" s="3"/>
      <c r="B4954" s="3"/>
      <c r="C4954" s="2"/>
      <c r="D4954" s="2"/>
      <c r="E4954" s="2"/>
      <c r="F4954" s="2"/>
      <c r="G4954" s="2"/>
      <c r="H4954" s="2"/>
      <c r="I4954" s="2"/>
      <c r="J4954" s="2"/>
      <c r="K4954" s="4"/>
      <c r="L4954" s="2"/>
      <c r="M4954" s="4"/>
      <c r="N4954" s="2"/>
      <c r="O4954" s="4"/>
      <c r="P4954" s="2"/>
      <c r="Q4954" s="4"/>
      <c r="R4954" s="3"/>
      <c r="S4954" s="38"/>
      <c r="T4954" s="5"/>
    </row>
    <row r="4955" spans="1:20" s="36" customFormat="1" ht="11.25" customHeight="1" x14ac:dyDescent="0.25">
      <c r="A4955" s="3" t="s">
        <v>1113</v>
      </c>
      <c r="B4955" s="3"/>
      <c r="C4955" s="2"/>
      <c r="D4955" s="2"/>
      <c r="E4955" s="2"/>
      <c r="F4955" s="2"/>
      <c r="G4955" s="2"/>
      <c r="H4955" s="2"/>
      <c r="I4955" s="2"/>
      <c r="J4955" s="2"/>
      <c r="K4955" s="4"/>
      <c r="L4955" s="2"/>
      <c r="M4955" s="4"/>
      <c r="N4955" s="2"/>
      <c r="O4955" s="4"/>
      <c r="P4955" s="2"/>
      <c r="Q4955" s="4"/>
      <c r="R4955" s="3"/>
      <c r="S4955" s="38"/>
      <c r="T4955" s="5"/>
    </row>
    <row r="4956" spans="1:20" s="36" customFormat="1" ht="11.25" customHeight="1" thickBot="1" x14ac:dyDescent="0.3">
      <c r="A4956" s="3" t="s">
        <v>17</v>
      </c>
      <c r="B4956" s="3"/>
      <c r="C4956" s="25">
        <f>C4848+C4865-C4934</f>
        <v>0</v>
      </c>
      <c r="D4956" s="2"/>
      <c r="E4956" s="25">
        <f>E4848+E4865-E4934</f>
        <v>95873.869999999981</v>
      </c>
      <c r="F4956" s="2"/>
      <c r="G4956" s="25">
        <f>G4848+G4865-G4934</f>
        <v>96148.88999999997</v>
      </c>
      <c r="H4956" s="2"/>
      <c r="I4956" s="25">
        <f>I4848+I4865-I4934</f>
        <v>68373.889999999956</v>
      </c>
      <c r="J4956" s="2"/>
      <c r="K4956" s="25">
        <f>K4848+K4865-K4934</f>
        <v>68373.889999999956</v>
      </c>
      <c r="L4956" s="2"/>
      <c r="M4956" s="25">
        <f>M4848+M4865-M4934</f>
        <v>29545.889999999956</v>
      </c>
      <c r="N4956" s="2"/>
      <c r="O4956" s="4"/>
      <c r="P4956" s="2"/>
      <c r="Q4956" s="25">
        <f>Q4848+Q4865-Q4934</f>
        <v>29545.889999999956</v>
      </c>
      <c r="R4956" s="3"/>
      <c r="S4956" s="38"/>
      <c r="T4956" s="5"/>
    </row>
    <row r="4957" spans="1:20" s="36" customFormat="1" ht="11.25" customHeight="1" thickTop="1" x14ac:dyDescent="0.25">
      <c r="A4957" s="3"/>
      <c r="B4957" s="3"/>
      <c r="C4957" s="2"/>
      <c r="D4957" s="2"/>
      <c r="E4957" s="2"/>
      <c r="F4957" s="2"/>
      <c r="G4957" s="2"/>
      <c r="H4957" s="2"/>
      <c r="I4957" s="2"/>
      <c r="J4957" s="2"/>
      <c r="K4957" s="4"/>
      <c r="L4957" s="2"/>
      <c r="M4957" s="4"/>
      <c r="N4957" s="2"/>
      <c r="O4957" s="4"/>
      <c r="P4957" s="2"/>
      <c r="Q4957" s="4"/>
      <c r="R4957" s="3"/>
      <c r="S4957" s="38"/>
      <c r="T4957" s="5"/>
    </row>
    <row r="4958" spans="1:20" s="36" customFormat="1" ht="11.25" customHeight="1" x14ac:dyDescent="0.25">
      <c r="C4958" s="37"/>
      <c r="E4958" s="37"/>
      <c r="G4958" s="37"/>
      <c r="I4958" s="37"/>
      <c r="K4958" s="38"/>
      <c r="M4958" s="38"/>
      <c r="O4958" s="38"/>
      <c r="Q4958" s="38"/>
      <c r="S4958" s="38"/>
      <c r="T4958" s="5"/>
    </row>
    <row r="4959" spans="1:20" ht="11.25" customHeight="1" x14ac:dyDescent="0.2"/>
    <row r="4960" spans="1:20" ht="11.85" customHeight="1" x14ac:dyDescent="0.2"/>
    <row r="4961" ht="11.85" customHeight="1" x14ac:dyDescent="0.2"/>
    <row r="4962" ht="11.85" customHeight="1" x14ac:dyDescent="0.2"/>
    <row r="4963" ht="11.85" customHeight="1" x14ac:dyDescent="0.2"/>
    <row r="4964" ht="11.85" customHeight="1" x14ac:dyDescent="0.2"/>
    <row r="4965" ht="11.85" customHeight="1" x14ac:dyDescent="0.2"/>
    <row r="4966" ht="11.85" customHeight="1" x14ac:dyDescent="0.2"/>
    <row r="4967" ht="11.85" customHeight="1" x14ac:dyDescent="0.2"/>
    <row r="4968" ht="11.85" customHeight="1" x14ac:dyDescent="0.2"/>
    <row r="4969" ht="11.85" customHeight="1" x14ac:dyDescent="0.2"/>
    <row r="4970" ht="11.85" customHeight="1" x14ac:dyDescent="0.2"/>
    <row r="4971" ht="11.85" customHeight="1" x14ac:dyDescent="0.2"/>
    <row r="4972" ht="11.85" customHeight="1" x14ac:dyDescent="0.2"/>
    <row r="4973" ht="11.85" customHeight="1" x14ac:dyDescent="0.2"/>
    <row r="4974" ht="11.85" customHeight="1" x14ac:dyDescent="0.2"/>
    <row r="4975" ht="11.85" customHeight="1" x14ac:dyDescent="0.2"/>
    <row r="4976" ht="11.85" customHeight="1" x14ac:dyDescent="0.2"/>
    <row r="4977" spans="1:17" ht="11.85" customHeight="1" x14ac:dyDescent="0.2"/>
    <row r="4978" spans="1:17" ht="11.85" customHeight="1" x14ac:dyDescent="0.2">
      <c r="A4978" s="1"/>
      <c r="B4978" s="1"/>
      <c r="E4978" s="2" t="str">
        <f>$E$1</f>
        <v>CITY OF BRADY</v>
      </c>
    </row>
    <row r="4979" spans="1:17" ht="11.85" customHeight="1" x14ac:dyDescent="0.2">
      <c r="E4979" s="2" t="str">
        <f>$E$2</f>
        <v>BUDGET REPORT</v>
      </c>
    </row>
    <row r="4980" spans="1:17" ht="11.85" customHeight="1" x14ac:dyDescent="0.2">
      <c r="E4980" s="2" t="str">
        <f>$E$3</f>
        <v>FISCAL YEAR 2022 - 2023</v>
      </c>
    </row>
    <row r="4981" spans="1:17" ht="11.85" customHeight="1" x14ac:dyDescent="0.2">
      <c r="A4981" s="3" t="s">
        <v>1916</v>
      </c>
    </row>
    <row r="4982" spans="1:17" ht="11.85" customHeight="1" x14ac:dyDescent="0.2"/>
    <row r="4983" spans="1:17" ht="11.85" customHeight="1" x14ac:dyDescent="0.2">
      <c r="I4983" s="49" t="str">
        <f>$I$6</f>
        <v>(----- 2021-2022 ------)</v>
      </c>
      <c r="J4983" s="49"/>
      <c r="K4983" s="49"/>
      <c r="L4983" s="6"/>
      <c r="M4983" s="49" t="str">
        <f>$M$6</f>
        <v>2022-2023</v>
      </c>
      <c r="N4983" s="49"/>
      <c r="O4983" s="49"/>
      <c r="P4983" s="49"/>
      <c r="Q4983" s="49"/>
    </row>
    <row r="4984" spans="1:17" ht="11.85" customHeight="1" x14ac:dyDescent="0.2">
      <c r="C4984" s="7" t="str">
        <f>$C$7</f>
        <v>2018-2019</v>
      </c>
      <c r="D4984" s="6"/>
      <c r="E4984" s="7" t="str">
        <f>$E$7</f>
        <v>2019-2020</v>
      </c>
      <c r="F4984" s="6"/>
      <c r="G4984" s="7" t="str">
        <f>$G$7</f>
        <v>2020-2021</v>
      </c>
      <c r="H4984" s="6"/>
      <c r="I4984" s="7" t="s">
        <v>9</v>
      </c>
      <c r="J4984" s="6"/>
      <c r="K4984" s="8" t="str">
        <f>+$K$7</f>
        <v>PROJECTED</v>
      </c>
      <c r="L4984" s="6"/>
      <c r="M4984" s="8" t="str">
        <f>$M$7</f>
        <v>2022-2023</v>
      </c>
      <c r="N4984" s="6"/>
      <c r="O4984" s="8" t="str">
        <f>$O$7</f>
        <v>2022-2023</v>
      </c>
      <c r="P4984" s="6"/>
      <c r="Q4984" s="8" t="str">
        <f>$Q$7</f>
        <v xml:space="preserve">APPROVED </v>
      </c>
    </row>
    <row r="4985" spans="1:17" ht="11.85" customHeight="1" x14ac:dyDescent="0.2">
      <c r="A4985" s="9"/>
      <c r="C4985" s="10" t="s">
        <v>12</v>
      </c>
      <c r="D4985" s="6"/>
      <c r="E4985" s="10" t="s">
        <v>12</v>
      </c>
      <c r="F4985" s="6"/>
      <c r="G4985" s="10" t="s">
        <v>12</v>
      </c>
      <c r="H4985" s="6"/>
      <c r="I4985" s="10" t="s">
        <v>13</v>
      </c>
      <c r="J4985" s="6"/>
      <c r="K4985" s="11" t="s">
        <v>13</v>
      </c>
      <c r="L4985" s="6"/>
      <c r="M4985" s="11" t="str">
        <f>$M$8</f>
        <v>BASE</v>
      </c>
      <c r="N4985" s="6"/>
      <c r="O4985" s="11" t="str">
        <f>$O$8</f>
        <v>SUPPLEMENTAL</v>
      </c>
      <c r="P4985" s="6"/>
      <c r="Q4985" s="11" t="str">
        <f>$Q$8</f>
        <v>BUDGET</v>
      </c>
    </row>
    <row r="4986" spans="1:17" ht="11.85" customHeight="1" x14ac:dyDescent="0.2"/>
    <row r="4987" spans="1:17" ht="11.85" customHeight="1" x14ac:dyDescent="0.2">
      <c r="A4987" s="3" t="s">
        <v>16</v>
      </c>
    </row>
    <row r="4988" spans="1:17" ht="11.85" customHeight="1" x14ac:dyDescent="0.2">
      <c r="A4988" s="3" t="s">
        <v>17</v>
      </c>
      <c r="C4988" s="2">
        <v>679409.68</v>
      </c>
      <c r="D4988" s="2"/>
      <c r="E4988" s="2">
        <f>+C5379</f>
        <v>149029.57000000007</v>
      </c>
      <c r="F4988" s="2"/>
      <c r="G4988" s="2">
        <f>+E5379</f>
        <v>131781.91000000015</v>
      </c>
      <c r="H4988" s="2"/>
      <c r="I4988" s="2">
        <f>+G5379</f>
        <v>184860.01000000024</v>
      </c>
      <c r="J4988" s="2"/>
      <c r="K4988" s="4">
        <f>+I4988</f>
        <v>184860.01000000024</v>
      </c>
      <c r="L4988" s="2"/>
      <c r="M4988" s="4">
        <f>+K5379</f>
        <v>102016.01000000024</v>
      </c>
      <c r="N4988" s="2"/>
      <c r="P4988" s="2"/>
      <c r="Q4988" s="4">
        <f>M4988</f>
        <v>102016.01000000024</v>
      </c>
    </row>
    <row r="4989" spans="1:17" ht="11.85" customHeight="1" x14ac:dyDescent="0.2">
      <c r="D4989" s="2"/>
      <c r="F4989" s="2"/>
      <c r="H4989" s="2"/>
      <c r="J4989" s="2"/>
      <c r="L4989" s="2"/>
      <c r="N4989" s="2"/>
      <c r="P4989" s="2"/>
    </row>
    <row r="4990" spans="1:17" ht="11.85" customHeight="1" x14ac:dyDescent="0.2">
      <c r="A4990" s="12" t="s">
        <v>18</v>
      </c>
      <c r="D4990" s="2"/>
      <c r="F4990" s="2"/>
      <c r="H4990" s="2"/>
      <c r="J4990" s="2"/>
      <c r="L4990" s="2"/>
      <c r="N4990" s="2"/>
      <c r="P4990" s="2"/>
    </row>
    <row r="4991" spans="1:17" ht="11.85" customHeight="1" x14ac:dyDescent="0.2">
      <c r="D4991" s="2"/>
      <c r="F4991" s="2"/>
      <c r="H4991" s="2"/>
      <c r="J4991" s="2"/>
      <c r="L4991" s="2"/>
      <c r="N4991" s="2"/>
      <c r="P4991" s="2"/>
    </row>
    <row r="4992" spans="1:17" ht="11.85" customHeight="1" x14ac:dyDescent="0.2">
      <c r="A4992" s="12" t="s">
        <v>1883</v>
      </c>
      <c r="D4992" s="2"/>
      <c r="F4992" s="2"/>
      <c r="H4992" s="2"/>
      <c r="J4992" s="2"/>
      <c r="L4992" s="2"/>
      <c r="N4992" s="2"/>
      <c r="P4992" s="2"/>
    </row>
    <row r="4993" spans="1:18" ht="11.85" customHeight="1" x14ac:dyDescent="0.2">
      <c r="A4993" s="3" t="s">
        <v>1917</v>
      </c>
      <c r="C4993" s="2">
        <v>0</v>
      </c>
      <c r="D4993" s="2"/>
      <c r="E4993" s="2">
        <v>0</v>
      </c>
      <c r="F4993" s="2"/>
      <c r="G4993" s="2">
        <v>0</v>
      </c>
      <c r="H4993" s="2"/>
      <c r="I4993" s="2">
        <v>0</v>
      </c>
      <c r="J4993" s="2"/>
      <c r="K4993" s="2">
        <v>0</v>
      </c>
      <c r="L4993" s="2"/>
      <c r="M4993" s="4">
        <v>0</v>
      </c>
      <c r="N4993" s="2"/>
      <c r="O4993" s="4">
        <v>0</v>
      </c>
      <c r="P4993" s="2"/>
      <c r="Q4993" s="4">
        <f>M4993+O4993</f>
        <v>0</v>
      </c>
    </row>
    <row r="4994" spans="1:18" ht="11.85" customHeight="1" x14ac:dyDescent="0.2">
      <c r="A4994" s="3" t="s">
        <v>1918</v>
      </c>
      <c r="C4994" s="2">
        <v>237305.91</v>
      </c>
      <c r="D4994" s="2"/>
      <c r="E4994" s="2">
        <v>240404.96</v>
      </c>
      <c r="F4994" s="2"/>
      <c r="G4994" s="2">
        <v>250390.88</v>
      </c>
      <c r="H4994" s="2"/>
      <c r="I4994" s="2">
        <v>230000</v>
      </c>
      <c r="J4994" s="2"/>
      <c r="K4994" s="2">
        <v>230000</v>
      </c>
      <c r="L4994" s="2"/>
      <c r="M4994" s="4">
        <v>240000</v>
      </c>
      <c r="N4994" s="2"/>
      <c r="O4994" s="4">
        <v>0</v>
      </c>
      <c r="P4994" s="2"/>
      <c r="Q4994" s="4">
        <f>M4994+O4994</f>
        <v>240000</v>
      </c>
      <c r="R4994" s="16"/>
    </row>
    <row r="4995" spans="1:18" ht="11.85" customHeight="1" x14ac:dyDescent="0.2">
      <c r="A4995" s="3" t="s">
        <v>1919</v>
      </c>
      <c r="C4995" s="2">
        <v>11.1</v>
      </c>
      <c r="D4995" s="2"/>
      <c r="E4995" s="2">
        <v>0</v>
      </c>
      <c r="F4995" s="2"/>
      <c r="G4995" s="2">
        <v>0</v>
      </c>
      <c r="H4995" s="2"/>
      <c r="I4995" s="2">
        <v>0</v>
      </c>
      <c r="J4995" s="2"/>
      <c r="K4995" s="2">
        <v>0</v>
      </c>
      <c r="L4995" s="2"/>
      <c r="M4995" s="4">
        <v>0</v>
      </c>
      <c r="N4995" s="2"/>
      <c r="O4995" s="4">
        <v>0</v>
      </c>
      <c r="P4995" s="2"/>
      <c r="Q4995" s="4">
        <f>M4995+O4995</f>
        <v>0</v>
      </c>
    </row>
    <row r="4996" spans="1:18" ht="11.85" customHeight="1" x14ac:dyDescent="0.2">
      <c r="A4996" s="3" t="s">
        <v>1920</v>
      </c>
      <c r="C4996" s="2">
        <v>0</v>
      </c>
      <c r="D4996" s="2"/>
      <c r="E4996" s="2">
        <v>0</v>
      </c>
      <c r="F4996" s="2"/>
      <c r="G4996" s="2">
        <v>0</v>
      </c>
      <c r="H4996" s="2"/>
      <c r="I4996" s="2">
        <v>0</v>
      </c>
      <c r="J4996" s="2"/>
      <c r="K4996" s="2">
        <v>0</v>
      </c>
      <c r="L4996" s="2"/>
      <c r="M4996" s="4">
        <v>0</v>
      </c>
      <c r="N4996" s="2"/>
      <c r="O4996" s="4">
        <v>0</v>
      </c>
      <c r="P4996" s="2"/>
      <c r="Q4996" s="4">
        <f>M4996+O4996</f>
        <v>0</v>
      </c>
    </row>
    <row r="4997" spans="1:18" ht="11.85" customHeight="1" x14ac:dyDescent="0.2">
      <c r="A4997" s="3" t="s">
        <v>1921</v>
      </c>
      <c r="C4997" s="2">
        <v>0</v>
      </c>
      <c r="D4997" s="2"/>
      <c r="E4997" s="2">
        <v>0</v>
      </c>
      <c r="F4997" s="2"/>
      <c r="G4997" s="2">
        <v>0</v>
      </c>
      <c r="H4997" s="2"/>
      <c r="I4997" s="2">
        <v>0</v>
      </c>
      <c r="J4997" s="2"/>
      <c r="K4997" s="2">
        <v>0</v>
      </c>
      <c r="L4997" s="2"/>
      <c r="M4997" s="4">
        <v>0</v>
      </c>
      <c r="N4997" s="2"/>
      <c r="O4997" s="4">
        <v>0</v>
      </c>
      <c r="P4997" s="2"/>
      <c r="Q4997" s="4">
        <f>M4997+O4997</f>
        <v>0</v>
      </c>
      <c r="R4997" s="2"/>
    </row>
    <row r="4998" spans="1:18" ht="6" customHeight="1" x14ac:dyDescent="0.2">
      <c r="D4998" s="2"/>
      <c r="F4998" s="2"/>
      <c r="H4998" s="2"/>
      <c r="J4998" s="2"/>
      <c r="K4998" s="2"/>
      <c r="L4998" s="2"/>
      <c r="N4998" s="2"/>
      <c r="P4998" s="2"/>
    </row>
    <row r="4999" spans="1:18" ht="11.85" customHeight="1" x14ac:dyDescent="0.2">
      <c r="A4999" s="3" t="s">
        <v>1922</v>
      </c>
      <c r="C4999" s="2">
        <v>0</v>
      </c>
      <c r="D4999" s="2"/>
      <c r="E4999" s="2">
        <v>0</v>
      </c>
      <c r="F4999" s="2"/>
      <c r="G4999" s="2">
        <v>0</v>
      </c>
      <c r="H4999" s="2"/>
      <c r="I4999" s="2">
        <v>600</v>
      </c>
      <c r="J4999" s="2"/>
      <c r="K4999" s="2">
        <v>600</v>
      </c>
      <c r="L4999" s="2"/>
      <c r="M4999" s="4">
        <v>600</v>
      </c>
      <c r="N4999" s="2"/>
      <c r="O4999" s="4">
        <v>0</v>
      </c>
      <c r="P4999" s="2"/>
      <c r="Q4999" s="4">
        <f t="shared" ref="Q4999:Q5006" si="135">M4999+O4999</f>
        <v>600</v>
      </c>
    </row>
    <row r="5000" spans="1:18" ht="11.85" customHeight="1" x14ac:dyDescent="0.2">
      <c r="A5000" s="3" t="s">
        <v>1923</v>
      </c>
      <c r="C5000" s="2">
        <v>0</v>
      </c>
      <c r="D5000" s="2"/>
      <c r="E5000" s="2">
        <v>0</v>
      </c>
      <c r="F5000" s="2"/>
      <c r="G5000" s="2">
        <v>0</v>
      </c>
      <c r="H5000" s="2"/>
      <c r="I5000" s="2">
        <v>0</v>
      </c>
      <c r="J5000" s="2"/>
      <c r="K5000" s="2">
        <v>0</v>
      </c>
      <c r="L5000" s="2"/>
      <c r="M5000" s="4">
        <v>0</v>
      </c>
      <c r="N5000" s="2"/>
      <c r="O5000" s="4">
        <v>0</v>
      </c>
      <c r="P5000" s="2"/>
      <c r="Q5000" s="4">
        <f t="shared" si="135"/>
        <v>0</v>
      </c>
    </row>
    <row r="5001" spans="1:18" ht="11.85" customHeight="1" x14ac:dyDescent="0.2">
      <c r="A5001" s="3" t="s">
        <v>1924</v>
      </c>
      <c r="C5001" s="2">
        <v>70352.160000000003</v>
      </c>
      <c r="D5001" s="2"/>
      <c r="E5001" s="2">
        <v>74660.28</v>
      </c>
      <c r="F5001" s="2"/>
      <c r="G5001" s="2">
        <v>75797.850000000006</v>
      </c>
      <c r="H5001" s="2"/>
      <c r="I5001" s="2">
        <v>65000</v>
      </c>
      <c r="J5001" s="2"/>
      <c r="K5001" s="2">
        <v>65000</v>
      </c>
      <c r="L5001" s="2"/>
      <c r="M5001" s="4">
        <v>70000</v>
      </c>
      <c r="N5001" s="2"/>
      <c r="O5001" s="4">
        <v>0</v>
      </c>
      <c r="P5001" s="2"/>
      <c r="Q5001" s="4">
        <f t="shared" si="135"/>
        <v>70000</v>
      </c>
    </row>
    <row r="5002" spans="1:18" ht="11.85" customHeight="1" x14ac:dyDescent="0.2">
      <c r="A5002" s="3" t="s">
        <v>1925</v>
      </c>
      <c r="C5002" s="2">
        <v>2644.04</v>
      </c>
      <c r="D5002" s="2"/>
      <c r="E5002" s="2">
        <v>5760.7</v>
      </c>
      <c r="F5002" s="2"/>
      <c r="G5002" s="2">
        <v>8900.2999999999993</v>
      </c>
      <c r="H5002" s="2"/>
      <c r="I5002" s="2">
        <v>5600</v>
      </c>
      <c r="J5002" s="2"/>
      <c r="K5002" s="2">
        <v>5600</v>
      </c>
      <c r="L5002" s="2"/>
      <c r="M5002" s="4">
        <v>5400</v>
      </c>
      <c r="N5002" s="2"/>
      <c r="O5002" s="4">
        <v>0</v>
      </c>
      <c r="P5002" s="2"/>
      <c r="Q5002" s="4">
        <f t="shared" si="135"/>
        <v>5400</v>
      </c>
    </row>
    <row r="5003" spans="1:18" ht="11.85" customHeight="1" x14ac:dyDescent="0.2">
      <c r="A5003" s="3" t="s">
        <v>1926</v>
      </c>
      <c r="C5003" s="2">
        <v>24575.919999999998</v>
      </c>
      <c r="D5003" s="2"/>
      <c r="E5003" s="2">
        <v>20568</v>
      </c>
      <c r="F5003" s="2"/>
      <c r="G5003" s="2">
        <v>14240.5</v>
      </c>
      <c r="H5003" s="2"/>
      <c r="I5003" s="2">
        <v>15000</v>
      </c>
      <c r="J5003" s="2"/>
      <c r="K5003" s="2">
        <v>15000</v>
      </c>
      <c r="L5003" s="2"/>
      <c r="M5003" s="4">
        <v>12000</v>
      </c>
      <c r="N5003" s="2"/>
      <c r="O5003" s="4">
        <v>0</v>
      </c>
      <c r="P5003" s="2"/>
      <c r="Q5003" s="4">
        <f t="shared" si="135"/>
        <v>12000</v>
      </c>
    </row>
    <row r="5004" spans="1:18" ht="11.85" customHeight="1" x14ac:dyDescent="0.2">
      <c r="A5004" s="3" t="s">
        <v>1927</v>
      </c>
      <c r="C5004" s="2">
        <v>0</v>
      </c>
      <c r="D5004" s="2"/>
      <c r="E5004" s="2">
        <v>0</v>
      </c>
      <c r="F5004" s="2"/>
      <c r="G5004" s="2">
        <v>0</v>
      </c>
      <c r="H5004" s="2"/>
      <c r="I5004" s="2">
        <v>0</v>
      </c>
      <c r="J5004" s="2"/>
      <c r="K5004" s="2">
        <v>0</v>
      </c>
      <c r="L5004" s="2"/>
      <c r="M5004" s="4">
        <v>0</v>
      </c>
      <c r="N5004" s="2"/>
      <c r="O5004" s="4">
        <v>0</v>
      </c>
      <c r="P5004" s="2"/>
      <c r="Q5004" s="4">
        <f t="shared" si="135"/>
        <v>0</v>
      </c>
    </row>
    <row r="5005" spans="1:18" ht="11.85" customHeight="1" x14ac:dyDescent="0.2">
      <c r="A5005" s="3" t="s">
        <v>1928</v>
      </c>
      <c r="C5005" s="2">
        <v>0</v>
      </c>
      <c r="D5005" s="2"/>
      <c r="E5005" s="2">
        <v>0</v>
      </c>
      <c r="F5005" s="2"/>
      <c r="G5005" s="2">
        <v>550</v>
      </c>
      <c r="H5005" s="2"/>
      <c r="I5005" s="2">
        <v>0</v>
      </c>
      <c r="J5005" s="2"/>
      <c r="K5005" s="2">
        <v>0</v>
      </c>
      <c r="L5005" s="2"/>
      <c r="M5005" s="4">
        <v>0</v>
      </c>
      <c r="N5005" s="2"/>
      <c r="O5005" s="4">
        <v>0</v>
      </c>
      <c r="P5005" s="2"/>
      <c r="Q5005" s="4">
        <f t="shared" si="135"/>
        <v>0</v>
      </c>
    </row>
    <row r="5006" spans="1:18" ht="11.85" customHeight="1" x14ac:dyDescent="0.2">
      <c r="A5006" s="3" t="s">
        <v>1929</v>
      </c>
      <c r="C5006" s="2">
        <v>76.88</v>
      </c>
      <c r="D5006" s="2"/>
      <c r="E5006" s="2">
        <v>0</v>
      </c>
      <c r="F5006" s="2"/>
      <c r="G5006" s="2">
        <v>6</v>
      </c>
      <c r="H5006" s="2"/>
      <c r="I5006" s="2">
        <v>0</v>
      </c>
      <c r="J5006" s="2"/>
      <c r="K5006" s="2">
        <v>0</v>
      </c>
      <c r="L5006" s="2"/>
      <c r="M5006" s="4">
        <v>0</v>
      </c>
      <c r="N5006" s="2"/>
      <c r="O5006" s="4">
        <v>0</v>
      </c>
      <c r="P5006" s="2"/>
      <c r="Q5006" s="4">
        <f t="shared" si="135"/>
        <v>0</v>
      </c>
      <c r="R5006" s="2"/>
    </row>
    <row r="5007" spans="1:18" ht="7.5" customHeight="1" x14ac:dyDescent="0.2">
      <c r="D5007" s="2"/>
      <c r="F5007" s="2"/>
      <c r="H5007" s="2"/>
      <c r="J5007" s="2"/>
      <c r="K5007" s="2"/>
      <c r="L5007" s="2"/>
      <c r="N5007" s="2"/>
      <c r="P5007" s="2"/>
    </row>
    <row r="5008" spans="1:18" ht="11.85" customHeight="1" x14ac:dyDescent="0.2">
      <c r="A5008" s="3" t="s">
        <v>1930</v>
      </c>
      <c r="C5008" s="2">
        <v>0</v>
      </c>
      <c r="D5008" s="2"/>
      <c r="E5008" s="2">
        <v>0</v>
      </c>
      <c r="F5008" s="2"/>
      <c r="G5008" s="2">
        <v>0</v>
      </c>
      <c r="H5008" s="2"/>
      <c r="I5008" s="2">
        <v>0</v>
      </c>
      <c r="J5008" s="2"/>
      <c r="K5008" s="2">
        <v>0</v>
      </c>
      <c r="L5008" s="2"/>
      <c r="M5008" s="4">
        <v>0</v>
      </c>
      <c r="N5008" s="2"/>
      <c r="O5008" s="4">
        <v>0</v>
      </c>
      <c r="P5008" s="2"/>
      <c r="Q5008" s="4">
        <f t="shared" ref="Q5008:Q5041" si="136">M5008+O5008</f>
        <v>0</v>
      </c>
    </row>
    <row r="5009" spans="1:17" ht="11.85" customHeight="1" x14ac:dyDescent="0.2">
      <c r="A5009" s="3" t="s">
        <v>1931</v>
      </c>
      <c r="C5009" s="2">
        <v>0</v>
      </c>
      <c r="D5009" s="2"/>
      <c r="E5009" s="2">
        <v>0</v>
      </c>
      <c r="F5009" s="2"/>
      <c r="G5009" s="2">
        <v>0</v>
      </c>
      <c r="H5009" s="2"/>
      <c r="I5009" s="2">
        <v>0</v>
      </c>
      <c r="J5009" s="2"/>
      <c r="K5009" s="2">
        <v>0</v>
      </c>
      <c r="L5009" s="2"/>
      <c r="M5009" s="4">
        <v>0</v>
      </c>
      <c r="N5009" s="2"/>
      <c r="O5009" s="4">
        <v>0</v>
      </c>
      <c r="P5009" s="2"/>
      <c r="Q5009" s="4">
        <f t="shared" si="136"/>
        <v>0</v>
      </c>
    </row>
    <row r="5010" spans="1:17" ht="11.85" hidden="1" customHeight="1" x14ac:dyDescent="0.2">
      <c r="A5010" s="3" t="s">
        <v>1932</v>
      </c>
      <c r="C5010" s="2">
        <v>0</v>
      </c>
      <c r="D5010" s="2"/>
      <c r="E5010" s="2">
        <v>0</v>
      </c>
      <c r="F5010" s="2"/>
      <c r="G5010" s="2">
        <v>0</v>
      </c>
      <c r="H5010" s="2"/>
      <c r="I5010" s="2">
        <v>0</v>
      </c>
      <c r="J5010" s="2"/>
      <c r="K5010" s="2">
        <v>0</v>
      </c>
      <c r="L5010" s="2"/>
      <c r="M5010" s="4">
        <v>0</v>
      </c>
      <c r="N5010" s="2"/>
      <c r="O5010" s="4">
        <v>0</v>
      </c>
      <c r="P5010" s="2"/>
      <c r="Q5010" s="4">
        <f t="shared" si="136"/>
        <v>0</v>
      </c>
    </row>
    <row r="5011" spans="1:17" ht="11.85" hidden="1" customHeight="1" x14ac:dyDescent="0.2">
      <c r="A5011" s="3" t="s">
        <v>1933</v>
      </c>
      <c r="C5011" s="2">
        <v>0</v>
      </c>
      <c r="D5011" s="2"/>
      <c r="E5011" s="2">
        <v>0</v>
      </c>
      <c r="F5011" s="2"/>
      <c r="G5011" s="2">
        <v>0</v>
      </c>
      <c r="H5011" s="2"/>
      <c r="I5011" s="2">
        <v>0</v>
      </c>
      <c r="J5011" s="2"/>
      <c r="K5011" s="2">
        <v>0</v>
      </c>
      <c r="L5011" s="2"/>
      <c r="M5011" s="4">
        <v>0</v>
      </c>
      <c r="N5011" s="2"/>
      <c r="O5011" s="4">
        <v>0</v>
      </c>
      <c r="P5011" s="2"/>
      <c r="Q5011" s="4">
        <f t="shared" si="136"/>
        <v>0</v>
      </c>
    </row>
    <row r="5012" spans="1:17" ht="11.85" hidden="1" customHeight="1" x14ac:dyDescent="0.2">
      <c r="A5012" s="3" t="s">
        <v>1934</v>
      </c>
      <c r="C5012" s="2">
        <v>0</v>
      </c>
      <c r="D5012" s="2"/>
      <c r="E5012" s="2">
        <v>0</v>
      </c>
      <c r="F5012" s="2"/>
      <c r="G5012" s="2">
        <v>0</v>
      </c>
      <c r="H5012" s="2"/>
      <c r="I5012" s="2">
        <v>0</v>
      </c>
      <c r="J5012" s="2"/>
      <c r="K5012" s="2">
        <v>0</v>
      </c>
      <c r="L5012" s="2"/>
      <c r="M5012" s="4">
        <v>0</v>
      </c>
      <c r="N5012" s="2"/>
      <c r="O5012" s="4">
        <v>0</v>
      </c>
      <c r="P5012" s="2"/>
      <c r="Q5012" s="4">
        <f t="shared" si="136"/>
        <v>0</v>
      </c>
    </row>
    <row r="5013" spans="1:17" ht="11.85" hidden="1" customHeight="1" x14ac:dyDescent="0.2">
      <c r="A5013" s="3" t="s">
        <v>1935</v>
      </c>
      <c r="C5013" s="2">
        <v>0</v>
      </c>
      <c r="D5013" s="2"/>
      <c r="E5013" s="2">
        <v>0</v>
      </c>
      <c r="F5013" s="2"/>
      <c r="G5013" s="2">
        <v>0</v>
      </c>
      <c r="H5013" s="2"/>
      <c r="I5013" s="2">
        <v>0</v>
      </c>
      <c r="J5013" s="2"/>
      <c r="K5013" s="2">
        <v>0</v>
      </c>
      <c r="L5013" s="2"/>
      <c r="M5013" s="4">
        <v>0</v>
      </c>
      <c r="N5013" s="2"/>
      <c r="O5013" s="4">
        <v>0</v>
      </c>
      <c r="P5013" s="2"/>
      <c r="Q5013" s="4">
        <f t="shared" si="136"/>
        <v>0</v>
      </c>
    </row>
    <row r="5014" spans="1:17" ht="11.85" hidden="1" customHeight="1" x14ac:dyDescent="0.2">
      <c r="A5014" s="3" t="s">
        <v>1936</v>
      </c>
      <c r="C5014" s="2">
        <v>0</v>
      </c>
      <c r="D5014" s="2"/>
      <c r="E5014" s="2">
        <v>0</v>
      </c>
      <c r="F5014" s="2"/>
      <c r="G5014" s="2">
        <v>0</v>
      </c>
      <c r="H5014" s="2"/>
      <c r="I5014" s="2">
        <v>0</v>
      </c>
      <c r="J5014" s="2"/>
      <c r="K5014" s="2">
        <v>0</v>
      </c>
      <c r="L5014" s="2"/>
      <c r="M5014" s="4">
        <v>0</v>
      </c>
      <c r="N5014" s="2"/>
      <c r="O5014" s="4">
        <v>0</v>
      </c>
      <c r="P5014" s="2"/>
      <c r="Q5014" s="4">
        <f t="shared" si="136"/>
        <v>0</v>
      </c>
    </row>
    <row r="5015" spans="1:17" ht="11.85" hidden="1" customHeight="1" x14ac:dyDescent="0.2">
      <c r="A5015" s="3" t="s">
        <v>1937</v>
      </c>
      <c r="C5015" s="2">
        <v>0</v>
      </c>
      <c r="D5015" s="2"/>
      <c r="E5015" s="2">
        <v>0</v>
      </c>
      <c r="F5015" s="2"/>
      <c r="G5015" s="2">
        <v>0</v>
      </c>
      <c r="H5015" s="2"/>
      <c r="I5015" s="2">
        <v>0</v>
      </c>
      <c r="J5015" s="2"/>
      <c r="K5015" s="2">
        <v>0</v>
      </c>
      <c r="L5015" s="2"/>
      <c r="M5015" s="4">
        <v>0</v>
      </c>
      <c r="N5015" s="2"/>
      <c r="O5015" s="4">
        <v>0</v>
      </c>
      <c r="P5015" s="2"/>
      <c r="Q5015" s="4">
        <f t="shared" si="136"/>
        <v>0</v>
      </c>
    </row>
    <row r="5016" spans="1:17" ht="11.85" customHeight="1" x14ac:dyDescent="0.2">
      <c r="A5016" s="3" t="s">
        <v>1938</v>
      </c>
      <c r="C5016" s="2">
        <v>0</v>
      </c>
      <c r="D5016" s="2"/>
      <c r="E5016" s="2">
        <v>0</v>
      </c>
      <c r="F5016" s="2"/>
      <c r="G5016" s="2">
        <v>0</v>
      </c>
      <c r="H5016" s="2"/>
      <c r="I5016" s="2">
        <v>50400</v>
      </c>
      <c r="J5016" s="2"/>
      <c r="K5016" s="2">
        <v>135000</v>
      </c>
      <c r="L5016" s="2"/>
      <c r="M5016" s="4">
        <v>720000</v>
      </c>
      <c r="N5016" s="2"/>
      <c r="O5016" s="4">
        <v>0</v>
      </c>
      <c r="P5016" s="2"/>
      <c r="Q5016" s="4">
        <f t="shared" si="136"/>
        <v>720000</v>
      </c>
    </row>
    <row r="5017" spans="1:17" ht="11.85" customHeight="1" x14ac:dyDescent="0.2">
      <c r="A5017" s="3" t="s">
        <v>1939</v>
      </c>
      <c r="C5017" s="2">
        <v>0</v>
      </c>
      <c r="D5017" s="2"/>
      <c r="E5017" s="2">
        <v>0</v>
      </c>
      <c r="F5017" s="2"/>
      <c r="G5017" s="2">
        <v>0</v>
      </c>
      <c r="H5017" s="2"/>
      <c r="I5017" s="2">
        <v>0</v>
      </c>
      <c r="J5017" s="2"/>
      <c r="K5017" s="2">
        <v>30000</v>
      </c>
      <c r="L5017" s="2"/>
      <c r="M5017" s="4">
        <v>0</v>
      </c>
      <c r="N5017" s="2"/>
      <c r="O5017" s="4">
        <v>0</v>
      </c>
      <c r="P5017" s="2"/>
      <c r="Q5017" s="4">
        <f t="shared" si="136"/>
        <v>0</v>
      </c>
    </row>
    <row r="5018" spans="1:17" ht="11.85" customHeight="1" x14ac:dyDescent="0.2">
      <c r="A5018" s="3" t="s">
        <v>1940</v>
      </c>
      <c r="C5018" s="2">
        <v>0</v>
      </c>
      <c r="D5018" s="2"/>
      <c r="E5018" s="2">
        <v>0</v>
      </c>
      <c r="F5018" s="2"/>
      <c r="G5018" s="2">
        <v>0</v>
      </c>
      <c r="H5018" s="2"/>
      <c r="I5018" s="2">
        <v>0</v>
      </c>
      <c r="J5018" s="2"/>
      <c r="K5018" s="2">
        <v>0</v>
      </c>
      <c r="L5018" s="2"/>
      <c r="M5018" s="4">
        <v>0</v>
      </c>
      <c r="N5018" s="2"/>
      <c r="O5018" s="4">
        <v>0</v>
      </c>
      <c r="P5018" s="2"/>
      <c r="Q5018" s="4">
        <f t="shared" si="136"/>
        <v>0</v>
      </c>
    </row>
    <row r="5019" spans="1:17" ht="11.85" customHeight="1" x14ac:dyDescent="0.2">
      <c r="A5019" s="3" t="s">
        <v>1941</v>
      </c>
      <c r="C5019" s="2">
        <v>0</v>
      </c>
      <c r="D5019" s="2"/>
      <c r="E5019" s="2">
        <v>256789.98</v>
      </c>
      <c r="F5019" s="2"/>
      <c r="G5019" s="2">
        <v>-12089</v>
      </c>
      <c r="H5019" s="2"/>
      <c r="I5019" s="2">
        <v>0</v>
      </c>
      <c r="J5019" s="2"/>
      <c r="K5019" s="2">
        <v>0</v>
      </c>
      <c r="L5019" s="2"/>
      <c r="M5019" s="4">
        <v>0</v>
      </c>
      <c r="N5019" s="2"/>
      <c r="O5019" s="4">
        <v>0</v>
      </c>
      <c r="P5019" s="2"/>
      <c r="Q5019" s="4">
        <f t="shared" si="136"/>
        <v>0</v>
      </c>
    </row>
    <row r="5020" spans="1:17" ht="11.85" customHeight="1" x14ac:dyDescent="0.2">
      <c r="A5020" s="3" t="s">
        <v>1942</v>
      </c>
      <c r="C5020" s="2">
        <v>56285.51</v>
      </c>
      <c r="D5020" s="2"/>
      <c r="E5020" s="2">
        <v>5200</v>
      </c>
      <c r="F5020" s="2"/>
      <c r="G5020" s="2">
        <v>4032.5</v>
      </c>
      <c r="H5020" s="2"/>
      <c r="I5020" s="2">
        <v>0</v>
      </c>
      <c r="J5020" s="2"/>
      <c r="K5020" s="2">
        <v>0</v>
      </c>
      <c r="L5020" s="2"/>
      <c r="M5020" s="4">
        <v>0</v>
      </c>
      <c r="N5020" s="2"/>
      <c r="O5020" s="4">
        <v>0</v>
      </c>
      <c r="P5020" s="2"/>
      <c r="Q5020" s="4">
        <f t="shared" si="136"/>
        <v>0</v>
      </c>
    </row>
    <row r="5021" spans="1:17" ht="11.85" hidden="1" customHeight="1" x14ac:dyDescent="0.2">
      <c r="A5021" s="3" t="s">
        <v>1943</v>
      </c>
      <c r="C5021" s="2">
        <v>0</v>
      </c>
      <c r="D5021" s="2"/>
      <c r="E5021" s="2">
        <v>0</v>
      </c>
      <c r="F5021" s="2"/>
      <c r="G5021" s="2">
        <v>0</v>
      </c>
      <c r="H5021" s="2"/>
      <c r="I5021" s="2">
        <v>0</v>
      </c>
      <c r="J5021" s="2"/>
      <c r="K5021" s="2">
        <v>0</v>
      </c>
      <c r="L5021" s="2"/>
      <c r="M5021" s="4">
        <v>0</v>
      </c>
      <c r="N5021" s="2"/>
      <c r="O5021" s="4">
        <v>0</v>
      </c>
      <c r="P5021" s="2"/>
      <c r="Q5021" s="4">
        <f t="shared" si="136"/>
        <v>0</v>
      </c>
    </row>
    <row r="5022" spans="1:17" ht="11.85" hidden="1" customHeight="1" x14ac:dyDescent="0.2">
      <c r="A5022" s="3" t="s">
        <v>1944</v>
      </c>
      <c r="C5022" s="2">
        <v>0</v>
      </c>
      <c r="D5022" s="2"/>
      <c r="E5022" s="2">
        <v>0</v>
      </c>
      <c r="F5022" s="2"/>
      <c r="G5022" s="2">
        <v>0</v>
      </c>
      <c r="H5022" s="2"/>
      <c r="I5022" s="2">
        <v>0</v>
      </c>
      <c r="J5022" s="2"/>
      <c r="K5022" s="2">
        <v>0</v>
      </c>
      <c r="L5022" s="2"/>
      <c r="M5022" s="4">
        <v>0</v>
      </c>
      <c r="N5022" s="2"/>
      <c r="O5022" s="4">
        <v>0</v>
      </c>
      <c r="P5022" s="2"/>
      <c r="Q5022" s="4">
        <f t="shared" si="136"/>
        <v>0</v>
      </c>
    </row>
    <row r="5023" spans="1:17" ht="11.85" hidden="1" customHeight="1" x14ac:dyDescent="0.2">
      <c r="A5023" s="3" t="s">
        <v>1945</v>
      </c>
      <c r="C5023" s="2">
        <v>0</v>
      </c>
      <c r="D5023" s="2"/>
      <c r="E5023" s="2">
        <v>0</v>
      </c>
      <c r="F5023" s="2"/>
      <c r="G5023" s="2">
        <v>0</v>
      </c>
      <c r="H5023" s="2"/>
      <c r="I5023" s="2">
        <v>0</v>
      </c>
      <c r="J5023" s="2"/>
      <c r="K5023" s="2">
        <v>0</v>
      </c>
      <c r="L5023" s="2"/>
      <c r="M5023" s="4">
        <v>0</v>
      </c>
      <c r="N5023" s="2"/>
      <c r="O5023" s="4">
        <v>0</v>
      </c>
      <c r="P5023" s="2"/>
      <c r="Q5023" s="4">
        <f t="shared" si="136"/>
        <v>0</v>
      </c>
    </row>
    <row r="5024" spans="1:17" ht="11.85" customHeight="1" x14ac:dyDescent="0.2">
      <c r="A5024" s="3" t="s">
        <v>1946</v>
      </c>
      <c r="C5024" s="2">
        <v>400000</v>
      </c>
      <c r="D5024" s="2"/>
      <c r="E5024" s="2">
        <v>0</v>
      </c>
      <c r="F5024" s="2"/>
      <c r="G5024" s="2">
        <v>0</v>
      </c>
      <c r="H5024" s="2"/>
      <c r="I5024" s="2">
        <v>0</v>
      </c>
      <c r="J5024" s="2"/>
      <c r="K5024" s="2">
        <v>0</v>
      </c>
      <c r="L5024" s="2"/>
      <c r="M5024" s="4">
        <v>0</v>
      </c>
      <c r="N5024" s="2"/>
      <c r="O5024" s="4">
        <v>0</v>
      </c>
      <c r="P5024" s="2"/>
      <c r="Q5024" s="4">
        <f t="shared" si="136"/>
        <v>0</v>
      </c>
    </row>
    <row r="5025" spans="1:18" ht="11.85" hidden="1" customHeight="1" x14ac:dyDescent="0.2">
      <c r="A5025" s="3" t="s">
        <v>1947</v>
      </c>
      <c r="C5025" s="2">
        <v>0</v>
      </c>
      <c r="D5025" s="2"/>
      <c r="E5025" s="2">
        <v>0</v>
      </c>
      <c r="F5025" s="2"/>
      <c r="G5025" s="2">
        <v>0</v>
      </c>
      <c r="H5025" s="2"/>
      <c r="I5025" s="2">
        <v>0</v>
      </c>
      <c r="J5025" s="2"/>
      <c r="K5025" s="2">
        <v>0</v>
      </c>
      <c r="L5025" s="2"/>
      <c r="M5025" s="4">
        <v>0</v>
      </c>
      <c r="N5025" s="2"/>
      <c r="O5025" s="4">
        <v>0</v>
      </c>
      <c r="P5025" s="2"/>
      <c r="Q5025" s="4">
        <f t="shared" si="136"/>
        <v>0</v>
      </c>
    </row>
    <row r="5026" spans="1:18" ht="11.85" hidden="1" customHeight="1" x14ac:dyDescent="0.2">
      <c r="A5026" s="3" t="s">
        <v>1948</v>
      </c>
      <c r="C5026" s="2">
        <v>0</v>
      </c>
      <c r="D5026" s="2"/>
      <c r="E5026" s="2">
        <v>0</v>
      </c>
      <c r="F5026" s="2"/>
      <c r="G5026" s="2">
        <v>0</v>
      </c>
      <c r="H5026" s="2"/>
      <c r="I5026" s="2">
        <v>0</v>
      </c>
      <c r="J5026" s="2"/>
      <c r="K5026" s="2">
        <v>0</v>
      </c>
      <c r="L5026" s="2"/>
      <c r="M5026" s="4">
        <v>0</v>
      </c>
      <c r="N5026" s="2"/>
      <c r="O5026" s="4">
        <v>0</v>
      </c>
      <c r="P5026" s="2"/>
      <c r="Q5026" s="4">
        <f t="shared" si="136"/>
        <v>0</v>
      </c>
    </row>
    <row r="5027" spans="1:18" ht="11.85" customHeight="1" x14ac:dyDescent="0.2">
      <c r="A5027" s="3" t="s">
        <v>1949</v>
      </c>
      <c r="C5027" s="2">
        <v>3750</v>
      </c>
      <c r="D5027" s="2"/>
      <c r="E5027" s="2">
        <v>0</v>
      </c>
      <c r="F5027" s="2"/>
      <c r="G5027" s="2">
        <v>0</v>
      </c>
      <c r="H5027" s="2"/>
      <c r="I5027" s="2">
        <v>0</v>
      </c>
      <c r="J5027" s="2"/>
      <c r="K5027" s="2">
        <v>0</v>
      </c>
      <c r="L5027" s="2"/>
      <c r="M5027" s="4">
        <v>0</v>
      </c>
      <c r="N5027" s="2"/>
      <c r="O5027" s="4">
        <v>0</v>
      </c>
      <c r="P5027" s="2"/>
      <c r="Q5027" s="4">
        <f t="shared" si="136"/>
        <v>0</v>
      </c>
    </row>
    <row r="5028" spans="1:18" ht="11.85" customHeight="1" x14ac:dyDescent="0.2">
      <c r="A5028" s="3" t="s">
        <v>1950</v>
      </c>
      <c r="C5028" s="2">
        <v>0</v>
      </c>
      <c r="D5028" s="2"/>
      <c r="E5028" s="2">
        <v>0</v>
      </c>
      <c r="F5028" s="2"/>
      <c r="G5028" s="2">
        <v>656880.55000000005</v>
      </c>
      <c r="H5028" s="2"/>
      <c r="I5028" s="2">
        <v>0</v>
      </c>
      <c r="J5028" s="2"/>
      <c r="K5028" s="2">
        <v>0</v>
      </c>
      <c r="L5028" s="2"/>
      <c r="M5028" s="4">
        <v>0</v>
      </c>
      <c r="N5028" s="2"/>
      <c r="O5028" s="4">
        <v>0</v>
      </c>
      <c r="P5028" s="2"/>
      <c r="Q5028" s="4">
        <f>M5028+O5028</f>
        <v>0</v>
      </c>
    </row>
    <row r="5029" spans="1:18" ht="11.85" hidden="1" customHeight="1" x14ac:dyDescent="0.2">
      <c r="A5029" s="3" t="s">
        <v>1951</v>
      </c>
      <c r="C5029" s="2">
        <v>0</v>
      </c>
      <c r="D5029" s="2"/>
      <c r="E5029" s="2">
        <v>0</v>
      </c>
      <c r="F5029" s="2"/>
      <c r="G5029" s="2">
        <v>0</v>
      </c>
      <c r="H5029" s="2"/>
      <c r="I5029" s="2">
        <v>0</v>
      </c>
      <c r="J5029" s="2"/>
      <c r="K5029" s="4">
        <v>0</v>
      </c>
      <c r="L5029" s="2"/>
      <c r="M5029" s="4">
        <v>0</v>
      </c>
      <c r="N5029" s="2"/>
      <c r="O5029" s="4">
        <v>0</v>
      </c>
      <c r="P5029" s="2"/>
      <c r="Q5029" s="4">
        <f t="shared" si="136"/>
        <v>0</v>
      </c>
    </row>
    <row r="5030" spans="1:18" ht="11.85" hidden="1" customHeight="1" x14ac:dyDescent="0.2">
      <c r="A5030" s="3" t="s">
        <v>1952</v>
      </c>
      <c r="C5030" s="2">
        <v>0</v>
      </c>
      <c r="D5030" s="2"/>
      <c r="E5030" s="2">
        <v>0</v>
      </c>
      <c r="F5030" s="2"/>
      <c r="G5030" s="2">
        <v>0</v>
      </c>
      <c r="H5030" s="2"/>
      <c r="I5030" s="2">
        <v>0</v>
      </c>
      <c r="J5030" s="2"/>
      <c r="K5030" s="4">
        <v>0</v>
      </c>
      <c r="L5030" s="2"/>
      <c r="M5030" s="4">
        <v>0</v>
      </c>
      <c r="N5030" s="2"/>
      <c r="O5030" s="4">
        <v>0</v>
      </c>
      <c r="P5030" s="2"/>
      <c r="Q5030" s="4">
        <f t="shared" si="136"/>
        <v>0</v>
      </c>
    </row>
    <row r="5031" spans="1:18" ht="11.85" hidden="1" customHeight="1" x14ac:dyDescent="0.2">
      <c r="A5031" s="3" t="s">
        <v>1953</v>
      </c>
      <c r="C5031" s="2">
        <v>0</v>
      </c>
      <c r="D5031" s="2"/>
      <c r="E5031" s="2">
        <v>0</v>
      </c>
      <c r="F5031" s="2"/>
      <c r="G5031" s="2">
        <v>0</v>
      </c>
      <c r="H5031" s="2"/>
      <c r="I5031" s="2">
        <v>0</v>
      </c>
      <c r="J5031" s="2"/>
      <c r="K5031" s="4">
        <v>0</v>
      </c>
      <c r="L5031" s="2"/>
      <c r="M5031" s="4">
        <v>0</v>
      </c>
      <c r="N5031" s="2"/>
      <c r="O5031" s="4">
        <v>0</v>
      </c>
      <c r="P5031" s="2"/>
      <c r="Q5031" s="4">
        <f t="shared" si="136"/>
        <v>0</v>
      </c>
    </row>
    <row r="5032" spans="1:18" ht="11.85" hidden="1" customHeight="1" x14ac:dyDescent="0.2">
      <c r="A5032" s="3" t="s">
        <v>1954</v>
      </c>
      <c r="C5032" s="2">
        <v>0</v>
      </c>
      <c r="D5032" s="2"/>
      <c r="E5032" s="2">
        <v>0</v>
      </c>
      <c r="F5032" s="2"/>
      <c r="G5032" s="2">
        <v>0</v>
      </c>
      <c r="H5032" s="2"/>
      <c r="I5032" s="2">
        <v>0</v>
      </c>
      <c r="J5032" s="2"/>
      <c r="K5032" s="4">
        <v>0</v>
      </c>
      <c r="L5032" s="2"/>
      <c r="M5032" s="4">
        <v>0</v>
      </c>
      <c r="N5032" s="2"/>
      <c r="O5032" s="4">
        <v>0</v>
      </c>
      <c r="P5032" s="2"/>
      <c r="Q5032" s="4">
        <f t="shared" si="136"/>
        <v>0</v>
      </c>
    </row>
    <row r="5033" spans="1:18" ht="11.85" hidden="1" customHeight="1" x14ac:dyDescent="0.2">
      <c r="A5033" s="3" t="s">
        <v>1955</v>
      </c>
      <c r="C5033" s="2">
        <v>0</v>
      </c>
      <c r="D5033" s="2"/>
      <c r="E5033" s="2">
        <v>0</v>
      </c>
      <c r="F5033" s="2"/>
      <c r="G5033" s="2">
        <v>0</v>
      </c>
      <c r="H5033" s="2"/>
      <c r="I5033" s="2">
        <v>0</v>
      </c>
      <c r="J5033" s="2"/>
      <c r="K5033" s="4">
        <v>0</v>
      </c>
      <c r="L5033" s="2"/>
      <c r="M5033" s="4">
        <v>0</v>
      </c>
      <c r="N5033" s="2"/>
      <c r="O5033" s="4">
        <v>0</v>
      </c>
      <c r="P5033" s="2"/>
      <c r="Q5033" s="4">
        <f t="shared" si="136"/>
        <v>0</v>
      </c>
    </row>
    <row r="5034" spans="1:18" ht="11.85" hidden="1" customHeight="1" x14ac:dyDescent="0.2">
      <c r="A5034" s="3" t="s">
        <v>1956</v>
      </c>
      <c r="C5034" s="2">
        <v>0</v>
      </c>
      <c r="D5034" s="2"/>
      <c r="E5034" s="2">
        <v>0</v>
      </c>
      <c r="F5034" s="2"/>
      <c r="G5034" s="2">
        <v>0</v>
      </c>
      <c r="H5034" s="2"/>
      <c r="I5034" s="2">
        <v>0</v>
      </c>
      <c r="J5034" s="2"/>
      <c r="K5034" s="4">
        <v>0</v>
      </c>
      <c r="L5034" s="2"/>
      <c r="M5034" s="4">
        <v>0</v>
      </c>
      <c r="N5034" s="2"/>
      <c r="O5034" s="4">
        <v>0</v>
      </c>
      <c r="P5034" s="2"/>
      <c r="Q5034" s="4">
        <f t="shared" si="136"/>
        <v>0</v>
      </c>
    </row>
    <row r="5035" spans="1:18" ht="11.85" hidden="1" customHeight="1" x14ac:dyDescent="0.2">
      <c r="A5035" s="3" t="s">
        <v>1957</v>
      </c>
      <c r="C5035" s="2">
        <v>0</v>
      </c>
      <c r="D5035" s="2"/>
      <c r="E5035" s="2">
        <v>0</v>
      </c>
      <c r="F5035" s="2"/>
      <c r="G5035" s="2">
        <v>0</v>
      </c>
      <c r="H5035" s="2"/>
      <c r="I5035" s="2">
        <v>0</v>
      </c>
      <c r="J5035" s="2"/>
      <c r="K5035" s="4">
        <v>0</v>
      </c>
      <c r="L5035" s="2"/>
      <c r="M5035" s="4">
        <v>0</v>
      </c>
      <c r="N5035" s="2"/>
      <c r="O5035" s="4">
        <v>0</v>
      </c>
      <c r="P5035" s="2"/>
      <c r="Q5035" s="4">
        <f t="shared" si="136"/>
        <v>0</v>
      </c>
    </row>
    <row r="5036" spans="1:18" ht="11.85" hidden="1" customHeight="1" x14ac:dyDescent="0.2">
      <c r="A5036" s="3" t="s">
        <v>1958</v>
      </c>
      <c r="C5036" s="2">
        <v>0</v>
      </c>
      <c r="D5036" s="2"/>
      <c r="E5036" s="2">
        <v>0</v>
      </c>
      <c r="F5036" s="2"/>
      <c r="G5036" s="2">
        <v>0</v>
      </c>
      <c r="H5036" s="2"/>
      <c r="I5036" s="2">
        <v>0</v>
      </c>
      <c r="J5036" s="2"/>
      <c r="K5036" s="4">
        <v>0</v>
      </c>
      <c r="L5036" s="2"/>
      <c r="M5036" s="4">
        <v>0</v>
      </c>
      <c r="N5036" s="2"/>
      <c r="O5036" s="4">
        <v>0</v>
      </c>
      <c r="P5036" s="2"/>
      <c r="Q5036" s="4">
        <f t="shared" si="136"/>
        <v>0</v>
      </c>
      <c r="R5036" s="2"/>
    </row>
    <row r="5037" spans="1:18" ht="7.9" customHeight="1" x14ac:dyDescent="0.2">
      <c r="D5037" s="2"/>
      <c r="F5037" s="2"/>
      <c r="H5037" s="2"/>
      <c r="J5037" s="2"/>
      <c r="L5037" s="2"/>
      <c r="N5037" s="2"/>
      <c r="P5037" s="2"/>
    </row>
    <row r="5038" spans="1:18" ht="10.9" customHeight="1" x14ac:dyDescent="0.2">
      <c r="A5038" s="3" t="s">
        <v>1959</v>
      </c>
      <c r="C5038" s="2">
        <v>0</v>
      </c>
      <c r="D5038" s="2"/>
      <c r="E5038" s="2">
        <v>0</v>
      </c>
      <c r="F5038" s="2"/>
      <c r="G5038" s="2">
        <v>0</v>
      </c>
      <c r="H5038" s="2"/>
      <c r="I5038" s="2">
        <v>0</v>
      </c>
      <c r="J5038" s="2"/>
      <c r="K5038" s="4">
        <v>0</v>
      </c>
      <c r="L5038" s="2"/>
      <c r="M5038" s="4">
        <v>0</v>
      </c>
      <c r="N5038" s="2"/>
      <c r="O5038" s="4">
        <v>0</v>
      </c>
      <c r="P5038" s="2"/>
      <c r="Q5038" s="4">
        <f t="shared" si="136"/>
        <v>0</v>
      </c>
    </row>
    <row r="5039" spans="1:18" ht="10.9" customHeight="1" x14ac:dyDescent="0.2">
      <c r="A5039" s="3" t="s">
        <v>1960</v>
      </c>
      <c r="C5039" s="2">
        <v>0</v>
      </c>
      <c r="D5039" s="2"/>
      <c r="E5039" s="2">
        <v>0</v>
      </c>
      <c r="F5039" s="2"/>
      <c r="G5039" s="2">
        <v>0</v>
      </c>
      <c r="H5039" s="2"/>
      <c r="I5039" s="2">
        <v>0</v>
      </c>
      <c r="J5039" s="2"/>
      <c r="K5039" s="4">
        <v>0</v>
      </c>
      <c r="L5039" s="2"/>
      <c r="M5039" s="4">
        <v>0</v>
      </c>
      <c r="N5039" s="2"/>
      <c r="O5039" s="4">
        <v>0</v>
      </c>
      <c r="P5039" s="2"/>
      <c r="Q5039" s="4">
        <f t="shared" si="136"/>
        <v>0</v>
      </c>
    </row>
    <row r="5040" spans="1:18" ht="10.15" customHeight="1" x14ac:dyDescent="0.2">
      <c r="A5040" s="3" t="s">
        <v>1961</v>
      </c>
      <c r="C5040" s="2">
        <v>0</v>
      </c>
      <c r="D5040" s="2"/>
      <c r="E5040" s="2">
        <v>0</v>
      </c>
      <c r="F5040" s="2"/>
      <c r="G5040" s="2">
        <v>0</v>
      </c>
      <c r="H5040" s="2"/>
      <c r="I5040" s="2">
        <v>0</v>
      </c>
      <c r="J5040" s="2"/>
      <c r="K5040" s="4">
        <v>0</v>
      </c>
      <c r="L5040" s="2"/>
      <c r="M5040" s="4">
        <v>0</v>
      </c>
      <c r="N5040" s="2"/>
      <c r="O5040" s="4">
        <v>0</v>
      </c>
      <c r="P5040" s="2"/>
      <c r="Q5040" s="4">
        <f t="shared" si="136"/>
        <v>0</v>
      </c>
    </row>
    <row r="5041" spans="1:21" ht="10.15" customHeight="1" x14ac:dyDescent="0.2">
      <c r="A5041" s="3" t="s">
        <v>1962</v>
      </c>
      <c r="C5041" s="14">
        <v>0</v>
      </c>
      <c r="D5041" s="2"/>
      <c r="E5041" s="14">
        <v>0</v>
      </c>
      <c r="F5041" s="2"/>
      <c r="G5041" s="14">
        <v>0</v>
      </c>
      <c r="H5041" s="2"/>
      <c r="I5041" s="14">
        <v>0</v>
      </c>
      <c r="J5041" s="2"/>
      <c r="K5041" s="15">
        <v>0</v>
      </c>
      <c r="L5041" s="2"/>
      <c r="M5041" s="15">
        <v>0</v>
      </c>
      <c r="N5041" s="2"/>
      <c r="O5041" s="15">
        <v>0</v>
      </c>
      <c r="P5041" s="2"/>
      <c r="Q5041" s="15">
        <f t="shared" si="136"/>
        <v>0</v>
      </c>
      <c r="R5041" s="2"/>
    </row>
    <row r="5042" spans="1:21" ht="11.85" customHeight="1" x14ac:dyDescent="0.2">
      <c r="A5042" s="3" t="s">
        <v>1162</v>
      </c>
      <c r="C5042" s="2">
        <f>SUM(C4993:C5024)+SUM(C5025:C5041)</f>
        <v>795001.52</v>
      </c>
      <c r="D5042" s="2"/>
      <c r="E5042" s="2">
        <f>SUM(E4993:E5024)+SUM(E5025:E5041)</f>
        <v>603383.92000000004</v>
      </c>
      <c r="F5042" s="2"/>
      <c r="G5042" s="2">
        <f>SUM(G4993:G5024)+SUM(G5025:G5041)</f>
        <v>998709.58000000007</v>
      </c>
      <c r="H5042" s="2"/>
      <c r="I5042" s="2">
        <f>SUM(I4993:I5024)+SUM(I5025:I5041)</f>
        <v>366600</v>
      </c>
      <c r="J5042" s="2"/>
      <c r="K5042" s="4">
        <f>SUM(K4993:K5024)+SUM(K5025:K5041)</f>
        <v>481200</v>
      </c>
      <c r="L5042" s="2"/>
      <c r="M5042" s="4">
        <f>SUM(M4993:M5024)+SUM(M5025:M5041)</f>
        <v>1048000</v>
      </c>
      <c r="N5042" s="2"/>
      <c r="O5042" s="4">
        <f>SUM(O4993:O5024)+SUM(O5025:O5041)</f>
        <v>0</v>
      </c>
      <c r="P5042" s="2"/>
      <c r="Q5042" s="4">
        <f>SUM(Q4993:Q5024)+SUM(Q5025:Q5041)</f>
        <v>1048000</v>
      </c>
      <c r="U5042" s="2"/>
    </row>
    <row r="5043" spans="1:21" ht="11.25" customHeight="1" x14ac:dyDescent="0.2"/>
    <row r="5044" spans="1:21" ht="11.25" customHeight="1" x14ac:dyDescent="0.2"/>
    <row r="5045" spans="1:21" ht="11.85" customHeight="1" x14ac:dyDescent="0.2">
      <c r="A5045" s="12" t="s">
        <v>238</v>
      </c>
      <c r="D5045" s="2"/>
      <c r="F5045" s="2"/>
      <c r="H5045" s="2"/>
      <c r="J5045" s="2"/>
      <c r="L5045" s="2"/>
      <c r="N5045" s="2"/>
      <c r="P5045" s="2"/>
    </row>
    <row r="5046" spans="1:21" ht="11.85" customHeight="1" x14ac:dyDescent="0.2">
      <c r="A5046" s="3" t="s">
        <v>1963</v>
      </c>
      <c r="C5046" s="2">
        <v>0</v>
      </c>
      <c r="D5046" s="2"/>
      <c r="E5046" s="2">
        <v>0</v>
      </c>
      <c r="F5046" s="2"/>
      <c r="G5046" s="2">
        <v>0</v>
      </c>
      <c r="H5046" s="2"/>
      <c r="I5046" s="2">
        <v>0</v>
      </c>
      <c r="J5046" s="2"/>
      <c r="K5046" s="4">
        <v>0</v>
      </c>
      <c r="L5046" s="2"/>
      <c r="M5046" s="4">
        <v>0</v>
      </c>
      <c r="N5046" s="2"/>
      <c r="O5046" s="4">
        <v>0</v>
      </c>
      <c r="P5046" s="2"/>
      <c r="Q5046" s="4">
        <f t="shared" ref="Q5046:Q5053" si="137">+M5046+O5046</f>
        <v>0</v>
      </c>
    </row>
    <row r="5047" spans="1:21" ht="11.85" customHeight="1" x14ac:dyDescent="0.2">
      <c r="A5047" s="3" t="s">
        <v>1964</v>
      </c>
      <c r="C5047" s="2">
        <v>0</v>
      </c>
      <c r="D5047" s="2"/>
      <c r="E5047" s="2">
        <v>0</v>
      </c>
      <c r="F5047" s="2"/>
      <c r="G5047" s="2">
        <v>140004</v>
      </c>
      <c r="H5047" s="2"/>
      <c r="I5047" s="2">
        <v>150000</v>
      </c>
      <c r="J5047" s="2"/>
      <c r="K5047" s="4">
        <v>150000</v>
      </c>
      <c r="L5047" s="2"/>
      <c r="M5047" s="4">
        <v>150200</v>
      </c>
      <c r="N5047" s="2"/>
      <c r="O5047" s="4">
        <v>0</v>
      </c>
      <c r="P5047" s="2"/>
      <c r="Q5047" s="4">
        <f t="shared" si="137"/>
        <v>150200</v>
      </c>
    </row>
    <row r="5048" spans="1:21" ht="10.5" customHeight="1" x14ac:dyDescent="0.2">
      <c r="A5048" s="3" t="s">
        <v>1965</v>
      </c>
      <c r="C5048" s="2">
        <v>110000</v>
      </c>
      <c r="D5048" s="2"/>
      <c r="E5048" s="2">
        <v>80000</v>
      </c>
      <c r="F5048" s="2"/>
      <c r="G5048" s="2">
        <v>0</v>
      </c>
      <c r="H5048" s="2"/>
      <c r="I5048" s="2">
        <v>0</v>
      </c>
      <c r="J5048" s="2"/>
      <c r="K5048" s="4">
        <v>0</v>
      </c>
      <c r="L5048" s="2"/>
      <c r="M5048" s="4">
        <v>0</v>
      </c>
      <c r="N5048" s="2"/>
      <c r="O5048" s="4">
        <v>0</v>
      </c>
      <c r="P5048" s="2"/>
      <c r="Q5048" s="4">
        <f t="shared" si="137"/>
        <v>0</v>
      </c>
    </row>
    <row r="5049" spans="1:21" ht="10.5" customHeight="1" x14ac:dyDescent="0.2">
      <c r="A5049" s="3" t="s">
        <v>1966</v>
      </c>
      <c r="C5049" s="2">
        <v>42185</v>
      </c>
      <c r="D5049" s="2"/>
      <c r="E5049" s="2">
        <v>40000</v>
      </c>
      <c r="F5049" s="2"/>
      <c r="G5049" s="2">
        <v>0</v>
      </c>
      <c r="H5049" s="2"/>
      <c r="I5049" s="2">
        <v>0</v>
      </c>
      <c r="J5049" s="2"/>
      <c r="K5049" s="4">
        <v>0</v>
      </c>
      <c r="L5049" s="2"/>
      <c r="M5049" s="4">
        <v>0</v>
      </c>
      <c r="N5049" s="2"/>
      <c r="O5049" s="4">
        <v>0</v>
      </c>
      <c r="P5049" s="2"/>
      <c r="Q5049" s="4">
        <f t="shared" si="137"/>
        <v>0</v>
      </c>
    </row>
    <row r="5050" spans="1:21" ht="10.5" customHeight="1" x14ac:dyDescent="0.2">
      <c r="A5050" s="3" t="s">
        <v>1967</v>
      </c>
      <c r="C5050" s="2">
        <v>0</v>
      </c>
      <c r="D5050" s="2"/>
      <c r="E5050" s="2">
        <v>0</v>
      </c>
      <c r="F5050" s="2"/>
      <c r="G5050" s="2">
        <v>0</v>
      </c>
      <c r="H5050" s="2"/>
      <c r="I5050" s="2">
        <v>0</v>
      </c>
      <c r="J5050" s="2"/>
      <c r="K5050" s="4">
        <v>0</v>
      </c>
      <c r="L5050" s="2"/>
      <c r="M5050" s="4">
        <v>0</v>
      </c>
      <c r="N5050" s="2"/>
      <c r="O5050" s="4">
        <v>0</v>
      </c>
      <c r="P5050" s="2"/>
      <c r="Q5050" s="4">
        <f t="shared" si="137"/>
        <v>0</v>
      </c>
    </row>
    <row r="5051" spans="1:21" ht="10.5" customHeight="1" x14ac:dyDescent="0.2">
      <c r="A5051" s="3" t="s">
        <v>1968</v>
      </c>
      <c r="C5051" s="2">
        <v>0</v>
      </c>
      <c r="D5051" s="2"/>
      <c r="E5051" s="2">
        <v>0</v>
      </c>
      <c r="F5051" s="2"/>
      <c r="G5051" s="2">
        <v>0</v>
      </c>
      <c r="H5051" s="2"/>
      <c r="I5051" s="2">
        <v>0</v>
      </c>
      <c r="J5051" s="2"/>
      <c r="K5051" s="4">
        <v>0</v>
      </c>
      <c r="L5051" s="2"/>
      <c r="M5051" s="4">
        <v>0</v>
      </c>
      <c r="N5051" s="2"/>
      <c r="O5051" s="4">
        <v>0</v>
      </c>
      <c r="P5051" s="2"/>
      <c r="Q5051" s="4">
        <f t="shared" si="137"/>
        <v>0</v>
      </c>
    </row>
    <row r="5052" spans="1:21" ht="10.5" hidden="1" customHeight="1" x14ac:dyDescent="0.2">
      <c r="A5052" s="3" t="s">
        <v>1969</v>
      </c>
      <c r="C5052" s="2">
        <v>0</v>
      </c>
      <c r="D5052" s="2"/>
      <c r="E5052" s="2">
        <v>0</v>
      </c>
      <c r="F5052" s="2"/>
      <c r="G5052" s="2">
        <v>0</v>
      </c>
      <c r="H5052" s="2"/>
      <c r="I5052" s="2">
        <v>0</v>
      </c>
      <c r="J5052" s="2"/>
      <c r="K5052" s="4">
        <v>0</v>
      </c>
      <c r="L5052" s="2"/>
      <c r="M5052" s="4">
        <v>0</v>
      </c>
      <c r="N5052" s="2"/>
      <c r="O5052" s="4">
        <v>0</v>
      </c>
      <c r="P5052" s="2"/>
      <c r="Q5052" s="4">
        <f t="shared" si="137"/>
        <v>0</v>
      </c>
    </row>
    <row r="5053" spans="1:21" ht="10.5" customHeight="1" x14ac:dyDescent="0.2">
      <c r="A5053" s="3" t="s">
        <v>1970</v>
      </c>
      <c r="C5053" s="2">
        <v>0</v>
      </c>
      <c r="D5053" s="2"/>
      <c r="E5053" s="2">
        <v>0</v>
      </c>
      <c r="F5053" s="2"/>
      <c r="G5053" s="2">
        <v>0</v>
      </c>
      <c r="H5053" s="2"/>
      <c r="I5053" s="2">
        <v>0</v>
      </c>
      <c r="J5053" s="2"/>
      <c r="K5053" s="4">
        <v>0</v>
      </c>
      <c r="L5053" s="2"/>
      <c r="M5053" s="4">
        <v>0</v>
      </c>
      <c r="N5053" s="2"/>
      <c r="O5053" s="4">
        <v>0</v>
      </c>
      <c r="P5053" s="2"/>
      <c r="Q5053" s="4">
        <f t="shared" si="137"/>
        <v>0</v>
      </c>
    </row>
    <row r="5054" spans="1:21" ht="11.85" customHeight="1" x14ac:dyDescent="0.2">
      <c r="A5054" s="3" t="s">
        <v>1971</v>
      </c>
      <c r="C5054" s="14">
        <v>0</v>
      </c>
      <c r="D5054" s="2"/>
      <c r="E5054" s="14">
        <v>0</v>
      </c>
      <c r="F5054" s="2"/>
      <c r="G5054" s="14">
        <v>0</v>
      </c>
      <c r="H5054" s="2"/>
      <c r="I5054" s="14">
        <v>0</v>
      </c>
      <c r="J5054" s="2"/>
      <c r="K5054" s="15">
        <v>0</v>
      </c>
      <c r="L5054" s="2"/>
      <c r="M5054" s="15">
        <v>0</v>
      </c>
      <c r="N5054" s="2"/>
      <c r="O5054" s="15">
        <v>0</v>
      </c>
      <c r="P5054" s="2"/>
      <c r="Q5054" s="15">
        <f>M5054+O5054</f>
        <v>0</v>
      </c>
    </row>
    <row r="5055" spans="1:21" ht="11.85" customHeight="1" x14ac:dyDescent="0.2">
      <c r="A5055" s="3" t="s">
        <v>252</v>
      </c>
      <c r="C5055" s="2">
        <f>SUM(C5046:C5054)</f>
        <v>152185</v>
      </c>
      <c r="D5055" s="2"/>
      <c r="E5055" s="2">
        <f>SUM(E5046:E5054)</f>
        <v>120000</v>
      </c>
      <c r="F5055" s="2"/>
      <c r="G5055" s="2">
        <f>SUM(G5046:G5054)</f>
        <v>140004</v>
      </c>
      <c r="H5055" s="2"/>
      <c r="I5055" s="2">
        <f>SUM(I5046:I5054)</f>
        <v>150000</v>
      </c>
      <c r="J5055" s="2"/>
      <c r="K5055" s="4">
        <f>SUM(K5046:K5054)</f>
        <v>150000</v>
      </c>
      <c r="L5055" s="2"/>
      <c r="M5055" s="4">
        <f>SUM(M5046:M5054)</f>
        <v>150200</v>
      </c>
      <c r="N5055" s="2"/>
      <c r="O5055" s="4">
        <f>SUM(O5046:O5054)</f>
        <v>0</v>
      </c>
      <c r="P5055" s="2"/>
      <c r="Q5055" s="4">
        <f>SUM(Q5046:Q5054)</f>
        <v>150200</v>
      </c>
    </row>
    <row r="5056" spans="1:21" ht="11.85" customHeight="1" x14ac:dyDescent="0.2">
      <c r="D5056" s="2"/>
      <c r="F5056" s="2"/>
      <c r="H5056" s="2"/>
      <c r="J5056" s="2"/>
      <c r="L5056" s="2"/>
      <c r="N5056" s="2"/>
      <c r="P5056" s="2"/>
      <c r="U5056" s="4"/>
    </row>
    <row r="5057" spans="1:22" ht="11.85" customHeight="1" thickBot="1" x14ac:dyDescent="0.25">
      <c r="A5057" s="3" t="s">
        <v>265</v>
      </c>
      <c r="C5057" s="25">
        <f>+C5042+C5055</f>
        <v>947186.52</v>
      </c>
      <c r="D5057" s="2"/>
      <c r="E5057" s="25">
        <f>+E5042+E5055</f>
        <v>723383.92</v>
      </c>
      <c r="F5057" s="2"/>
      <c r="G5057" s="25">
        <f>+G5042+G5055</f>
        <v>1138713.58</v>
      </c>
      <c r="H5057" s="2"/>
      <c r="I5057" s="25">
        <f>+I5042+I5055</f>
        <v>516600</v>
      </c>
      <c r="J5057" s="2"/>
      <c r="K5057" s="25">
        <f>+K5042+K5055</f>
        <v>631200</v>
      </c>
      <c r="L5057" s="2"/>
      <c r="M5057" s="26">
        <f>+M5042+M5055</f>
        <v>1198200</v>
      </c>
      <c r="N5057" s="2"/>
      <c r="O5057" s="25">
        <f>+O5042+O5055</f>
        <v>0</v>
      </c>
      <c r="P5057" s="2"/>
      <c r="Q5057" s="25">
        <f>+Q5042+Q5055</f>
        <v>1198200</v>
      </c>
      <c r="U5057" s="19"/>
      <c r="V5057" s="2"/>
    </row>
    <row r="5058" spans="1:22" ht="11.85" customHeight="1" thickTop="1" x14ac:dyDescent="0.2">
      <c r="D5058" s="2"/>
      <c r="F5058" s="2"/>
      <c r="H5058" s="2"/>
      <c r="J5058" s="2"/>
      <c r="L5058" s="2"/>
      <c r="N5058" s="2"/>
      <c r="P5058" s="2"/>
      <c r="U5058" s="4"/>
    </row>
    <row r="5059" spans="1:22" ht="11.85" customHeight="1" x14ac:dyDescent="0.2">
      <c r="D5059" s="2"/>
      <c r="F5059" s="2"/>
      <c r="H5059" s="2"/>
      <c r="J5059" s="2"/>
      <c r="L5059" s="2"/>
      <c r="N5059" s="2"/>
      <c r="P5059" s="2"/>
      <c r="U5059" s="4"/>
    </row>
    <row r="5060" spans="1:22" ht="11.85" customHeight="1" x14ac:dyDescent="0.2">
      <c r="A5060" s="3" t="s">
        <v>266</v>
      </c>
      <c r="C5060" s="2">
        <f>C4988+C5057</f>
        <v>1626596.2000000002</v>
      </c>
      <c r="D5060" s="2"/>
      <c r="E5060" s="2">
        <f>E4988+E5057</f>
        <v>872413.49000000011</v>
      </c>
      <c r="F5060" s="2"/>
      <c r="G5060" s="2">
        <f>G4988+G5057</f>
        <v>1270495.4900000002</v>
      </c>
      <c r="H5060" s="2"/>
      <c r="I5060" s="2">
        <f>I4988+I5057</f>
        <v>701460.01000000024</v>
      </c>
      <c r="J5060" s="2"/>
      <c r="K5060" s="2">
        <f>K4988+K5057</f>
        <v>816060.01000000024</v>
      </c>
      <c r="L5060" s="2"/>
      <c r="M5060" s="4">
        <f>M4988+M5057</f>
        <v>1300216.0100000002</v>
      </c>
      <c r="N5060" s="2"/>
      <c r="P5060" s="2"/>
      <c r="Q5060" s="2">
        <f>Q4988+Q5057</f>
        <v>1300216.0100000002</v>
      </c>
      <c r="U5060" s="4"/>
    </row>
    <row r="5061" spans="1:22" ht="11.85" customHeight="1" x14ac:dyDescent="0.2">
      <c r="D5061" s="2"/>
      <c r="F5061" s="2"/>
      <c r="H5061" s="2"/>
      <c r="J5061" s="2"/>
      <c r="L5061" s="2"/>
      <c r="N5061" s="2"/>
      <c r="P5061" s="2"/>
    </row>
    <row r="5062" spans="1:22" ht="11.25" hidden="1" customHeight="1" x14ac:dyDescent="0.2">
      <c r="A5062" s="1"/>
      <c r="B5062" s="1"/>
      <c r="E5062" s="2" t="str">
        <f>$E$1</f>
        <v>CITY OF BRADY</v>
      </c>
    </row>
    <row r="5063" spans="1:22" ht="11.85" hidden="1" customHeight="1" x14ac:dyDescent="0.2">
      <c r="E5063" s="2" t="str">
        <f>$E$2</f>
        <v>BUDGET REPORT</v>
      </c>
    </row>
    <row r="5064" spans="1:22" ht="11.85" hidden="1" customHeight="1" x14ac:dyDescent="0.2">
      <c r="E5064" s="2" t="str">
        <f>$E$3</f>
        <v>FISCAL YEAR 2022 - 2023</v>
      </c>
    </row>
    <row r="5065" spans="1:22" ht="11.85" hidden="1" customHeight="1" x14ac:dyDescent="0.2">
      <c r="A5065" s="3" t="s">
        <v>1916</v>
      </c>
    </row>
    <row r="5066" spans="1:22" ht="11.85" hidden="1" customHeight="1" x14ac:dyDescent="0.2"/>
    <row r="5067" spans="1:22" ht="11.85" hidden="1" customHeight="1" x14ac:dyDescent="0.2">
      <c r="I5067" s="49" t="str">
        <f>$I$6</f>
        <v>(----- 2021-2022 ------)</v>
      </c>
      <c r="J5067" s="49"/>
      <c r="K5067" s="49"/>
      <c r="L5067" s="6"/>
      <c r="M5067" s="49" t="str">
        <f>$M$6</f>
        <v>2022-2023</v>
      </c>
      <c r="N5067" s="49"/>
      <c r="O5067" s="49"/>
      <c r="P5067" s="49"/>
      <c r="Q5067" s="49"/>
    </row>
    <row r="5068" spans="1:22" ht="11.85" hidden="1" customHeight="1" x14ac:dyDescent="0.2">
      <c r="C5068" s="7" t="str">
        <f>$C$7</f>
        <v>2018-2019</v>
      </c>
      <c r="D5068" s="6"/>
      <c r="E5068" s="7" t="str">
        <f>$E$7</f>
        <v>2019-2020</v>
      </c>
      <c r="F5068" s="6"/>
      <c r="G5068" s="7" t="str">
        <f>$G$7</f>
        <v>2020-2021</v>
      </c>
      <c r="H5068" s="6"/>
      <c r="I5068" s="7" t="s">
        <v>9</v>
      </c>
      <c r="J5068" s="6"/>
      <c r="K5068" s="8" t="str">
        <f>+$K$7</f>
        <v>PROJECTED</v>
      </c>
      <c r="L5068" s="6"/>
      <c r="M5068" s="8" t="str">
        <f>$M$7</f>
        <v>2022-2023</v>
      </c>
      <c r="N5068" s="6"/>
      <c r="O5068" s="8" t="str">
        <f>$O$7</f>
        <v>2022-2023</v>
      </c>
      <c r="P5068" s="6"/>
      <c r="Q5068" s="8" t="str">
        <f>$Q$7</f>
        <v xml:space="preserve">APPROVED </v>
      </c>
    </row>
    <row r="5069" spans="1:22" ht="11.85" hidden="1" customHeight="1" x14ac:dyDescent="0.2">
      <c r="A5069" s="9"/>
      <c r="C5069" s="10" t="s">
        <v>12</v>
      </c>
      <c r="D5069" s="6"/>
      <c r="E5069" s="10" t="s">
        <v>12</v>
      </c>
      <c r="F5069" s="6"/>
      <c r="G5069" s="10" t="s">
        <v>12</v>
      </c>
      <c r="H5069" s="6"/>
      <c r="I5069" s="10" t="s">
        <v>13</v>
      </c>
      <c r="J5069" s="6"/>
      <c r="K5069" s="11" t="s">
        <v>13</v>
      </c>
      <c r="L5069" s="6"/>
      <c r="M5069" s="11" t="str">
        <f>$M$8</f>
        <v>BASE</v>
      </c>
      <c r="N5069" s="6"/>
      <c r="O5069" s="11" t="str">
        <f>$O$8</f>
        <v>SUPPLEMENTAL</v>
      </c>
      <c r="P5069" s="6"/>
      <c r="Q5069" s="11" t="str">
        <f>$Q$8</f>
        <v>BUDGET</v>
      </c>
    </row>
    <row r="5070" spans="1:22" ht="11.85" hidden="1" customHeight="1" x14ac:dyDescent="0.2">
      <c r="D5070" s="2"/>
      <c r="F5070" s="2"/>
      <c r="H5070" s="2"/>
      <c r="J5070" s="2"/>
      <c r="L5070" s="2"/>
      <c r="N5070" s="2"/>
      <c r="P5070" s="2"/>
    </row>
    <row r="5071" spans="1:22" ht="11.85" hidden="1" customHeight="1" x14ac:dyDescent="0.2">
      <c r="A5071" s="12" t="s">
        <v>238</v>
      </c>
      <c r="D5071" s="2"/>
      <c r="F5071" s="2"/>
      <c r="H5071" s="2"/>
      <c r="J5071" s="2"/>
      <c r="L5071" s="2"/>
      <c r="N5071" s="2"/>
      <c r="P5071" s="2"/>
    </row>
    <row r="5072" spans="1:22" ht="11.85" hidden="1" customHeight="1" x14ac:dyDescent="0.2">
      <c r="A5072" s="3" t="s">
        <v>1963</v>
      </c>
      <c r="C5072" s="2">
        <v>0</v>
      </c>
      <c r="D5072" s="2"/>
      <c r="E5072" s="2">
        <v>0</v>
      </c>
      <c r="F5072" s="2"/>
      <c r="G5072" s="2">
        <v>0</v>
      </c>
      <c r="H5072" s="2"/>
      <c r="I5072" s="2">
        <v>0</v>
      </c>
      <c r="J5072" s="2"/>
      <c r="K5072" s="4">
        <v>0</v>
      </c>
      <c r="L5072" s="2"/>
      <c r="M5072" s="4">
        <v>0</v>
      </c>
      <c r="N5072" s="2"/>
      <c r="O5072" s="4">
        <v>0</v>
      </c>
      <c r="P5072" s="2"/>
      <c r="Q5072" s="4">
        <f t="shared" ref="Q5072:Q5079" si="138">+M5072+O5072</f>
        <v>0</v>
      </c>
    </row>
    <row r="5073" spans="1:22" ht="11.85" hidden="1" customHeight="1" x14ac:dyDescent="0.2">
      <c r="A5073" s="3" t="s">
        <v>1964</v>
      </c>
      <c r="D5073" s="2"/>
      <c r="F5073" s="2"/>
      <c r="H5073" s="2"/>
      <c r="J5073" s="2"/>
      <c r="L5073" s="2"/>
      <c r="M5073" s="4">
        <v>0</v>
      </c>
      <c r="N5073" s="2"/>
      <c r="O5073" s="4">
        <v>0</v>
      </c>
      <c r="P5073" s="2"/>
      <c r="Q5073" s="4">
        <f t="shared" si="138"/>
        <v>0</v>
      </c>
    </row>
    <row r="5074" spans="1:22" ht="10.5" hidden="1" customHeight="1" x14ac:dyDescent="0.2">
      <c r="A5074" s="3" t="s">
        <v>1965</v>
      </c>
      <c r="D5074" s="2"/>
      <c r="F5074" s="2"/>
      <c r="H5074" s="2"/>
      <c r="J5074" s="2"/>
      <c r="L5074" s="2"/>
      <c r="M5074" s="4">
        <v>0</v>
      </c>
      <c r="N5074" s="2"/>
      <c r="O5074" s="4">
        <v>0</v>
      </c>
      <c r="P5074" s="2"/>
      <c r="Q5074" s="4">
        <f t="shared" si="138"/>
        <v>0</v>
      </c>
    </row>
    <row r="5075" spans="1:22" ht="10.5" hidden="1" customHeight="1" x14ac:dyDescent="0.2">
      <c r="A5075" s="3" t="s">
        <v>1966</v>
      </c>
      <c r="D5075" s="2"/>
      <c r="F5075" s="2"/>
      <c r="H5075" s="2"/>
      <c r="J5075" s="2"/>
      <c r="L5075" s="2"/>
      <c r="M5075" s="4">
        <v>0</v>
      </c>
      <c r="N5075" s="2"/>
      <c r="O5075" s="4">
        <v>0</v>
      </c>
      <c r="P5075" s="2"/>
      <c r="Q5075" s="4">
        <f t="shared" si="138"/>
        <v>0</v>
      </c>
    </row>
    <row r="5076" spans="1:22" ht="10.5" hidden="1" customHeight="1" x14ac:dyDescent="0.2">
      <c r="A5076" s="3" t="s">
        <v>1967</v>
      </c>
      <c r="D5076" s="2"/>
      <c r="F5076" s="2"/>
      <c r="H5076" s="2"/>
      <c r="J5076" s="2"/>
      <c r="L5076" s="2"/>
      <c r="M5076" s="4">
        <v>0</v>
      </c>
      <c r="N5076" s="2"/>
      <c r="O5076" s="4">
        <v>0</v>
      </c>
      <c r="P5076" s="2"/>
      <c r="Q5076" s="4">
        <f t="shared" si="138"/>
        <v>0</v>
      </c>
    </row>
    <row r="5077" spans="1:22" ht="10.5" hidden="1" customHeight="1" x14ac:dyDescent="0.2">
      <c r="A5077" s="3" t="s">
        <v>1968</v>
      </c>
      <c r="D5077" s="2"/>
      <c r="F5077" s="2"/>
      <c r="H5077" s="2"/>
      <c r="J5077" s="2"/>
      <c r="L5077" s="2"/>
      <c r="M5077" s="4">
        <v>0</v>
      </c>
      <c r="N5077" s="2"/>
      <c r="O5077" s="4">
        <v>0</v>
      </c>
      <c r="P5077" s="2"/>
      <c r="Q5077" s="4">
        <f t="shared" si="138"/>
        <v>0</v>
      </c>
    </row>
    <row r="5078" spans="1:22" ht="10.5" hidden="1" customHeight="1" x14ac:dyDescent="0.2">
      <c r="A5078" s="3" t="s">
        <v>1969</v>
      </c>
      <c r="D5078" s="2"/>
      <c r="F5078" s="2"/>
      <c r="H5078" s="2"/>
      <c r="J5078" s="2"/>
      <c r="L5078" s="2"/>
      <c r="M5078" s="4">
        <v>0</v>
      </c>
      <c r="N5078" s="2"/>
      <c r="O5078" s="4">
        <v>0</v>
      </c>
      <c r="P5078" s="2"/>
      <c r="Q5078" s="4">
        <f t="shared" si="138"/>
        <v>0</v>
      </c>
    </row>
    <row r="5079" spans="1:22" ht="10.5" hidden="1" customHeight="1" x14ac:dyDescent="0.2">
      <c r="A5079" s="3" t="s">
        <v>1970</v>
      </c>
      <c r="D5079" s="2"/>
      <c r="F5079" s="2"/>
      <c r="H5079" s="2"/>
      <c r="J5079" s="2"/>
      <c r="L5079" s="2"/>
      <c r="M5079" s="4">
        <v>0</v>
      </c>
      <c r="N5079" s="2"/>
      <c r="O5079" s="4">
        <v>0</v>
      </c>
      <c r="P5079" s="2"/>
      <c r="Q5079" s="4">
        <f t="shared" si="138"/>
        <v>0</v>
      </c>
    </row>
    <row r="5080" spans="1:22" ht="11.85" hidden="1" customHeight="1" x14ac:dyDescent="0.2">
      <c r="A5080" s="3" t="s">
        <v>1971</v>
      </c>
      <c r="C5080" s="14"/>
      <c r="D5080" s="2"/>
      <c r="E5080" s="14">
        <v>0</v>
      </c>
      <c r="F5080" s="2"/>
      <c r="G5080" s="14">
        <v>0</v>
      </c>
      <c r="H5080" s="2"/>
      <c r="I5080" s="14">
        <v>0</v>
      </c>
      <c r="J5080" s="2"/>
      <c r="K5080" s="15">
        <v>0</v>
      </c>
      <c r="L5080" s="2"/>
      <c r="M5080" s="15">
        <v>0</v>
      </c>
      <c r="N5080" s="2"/>
      <c r="O5080" s="15">
        <v>0</v>
      </c>
      <c r="P5080" s="2"/>
      <c r="Q5080" s="15">
        <f>M5080+O5080</f>
        <v>0</v>
      </c>
    </row>
    <row r="5081" spans="1:22" ht="11.85" hidden="1" customHeight="1" x14ac:dyDescent="0.2">
      <c r="A5081" s="3" t="s">
        <v>252</v>
      </c>
      <c r="C5081" s="2">
        <f>SUM(C5072:C5080)</f>
        <v>0</v>
      </c>
      <c r="D5081" s="2"/>
      <c r="E5081" s="2">
        <f>SUM(E5072:E5080)</f>
        <v>0</v>
      </c>
      <c r="F5081" s="2"/>
      <c r="G5081" s="2">
        <f>SUM(G5072:G5080)</f>
        <v>0</v>
      </c>
      <c r="H5081" s="2"/>
      <c r="I5081" s="2">
        <f>SUM(I5072:I5080)</f>
        <v>0</v>
      </c>
      <c r="J5081" s="2"/>
      <c r="K5081" s="4">
        <f>SUM(K5072:K5080)</f>
        <v>0</v>
      </c>
      <c r="L5081" s="2"/>
      <c r="M5081" s="4">
        <f>SUM(M5072:M5080)</f>
        <v>0</v>
      </c>
      <c r="N5081" s="2"/>
      <c r="O5081" s="4">
        <f>SUM(O5072:O5080)</f>
        <v>0</v>
      </c>
      <c r="P5081" s="2"/>
      <c r="Q5081" s="4">
        <f>SUM(Q5072:Q5080)</f>
        <v>0</v>
      </c>
    </row>
    <row r="5082" spans="1:22" ht="11.85" hidden="1" customHeight="1" x14ac:dyDescent="0.2">
      <c r="D5082" s="2"/>
      <c r="F5082" s="2"/>
      <c r="H5082" s="2"/>
      <c r="J5082" s="2"/>
      <c r="L5082" s="2"/>
      <c r="N5082" s="2"/>
      <c r="P5082" s="2"/>
      <c r="U5082" s="4"/>
    </row>
    <row r="5083" spans="1:22" ht="11.85" hidden="1" customHeight="1" thickBot="1" x14ac:dyDescent="0.25">
      <c r="A5083" s="3" t="s">
        <v>265</v>
      </c>
      <c r="C5083" s="25"/>
      <c r="D5083" s="2"/>
      <c r="E5083" s="25"/>
      <c r="F5083" s="2"/>
      <c r="G5083" s="25"/>
      <c r="H5083" s="2"/>
      <c r="I5083" s="25"/>
      <c r="J5083" s="2"/>
      <c r="K5083" s="26"/>
      <c r="L5083" s="2"/>
      <c r="M5083" s="26"/>
      <c r="N5083" s="2"/>
      <c r="O5083" s="26"/>
      <c r="P5083" s="2"/>
      <c r="Q5083" s="26"/>
      <c r="U5083" s="19"/>
      <c r="V5083" s="2"/>
    </row>
    <row r="5084" spans="1:22" ht="11.85" hidden="1" customHeight="1" thickTop="1" x14ac:dyDescent="0.2">
      <c r="D5084" s="2"/>
      <c r="F5084" s="2"/>
      <c r="H5084" s="2"/>
      <c r="J5084" s="2"/>
      <c r="L5084" s="2"/>
      <c r="N5084" s="2"/>
      <c r="P5084" s="2"/>
      <c r="U5084" s="4"/>
    </row>
    <row r="5085" spans="1:22" ht="11.85" hidden="1" customHeight="1" x14ac:dyDescent="0.2">
      <c r="D5085" s="2"/>
      <c r="F5085" s="2"/>
      <c r="H5085" s="2"/>
      <c r="J5085" s="2"/>
      <c r="L5085" s="2"/>
      <c r="N5085" s="2"/>
      <c r="P5085" s="2"/>
      <c r="U5085" s="4"/>
    </row>
    <row r="5086" spans="1:22" ht="11.85" hidden="1" customHeight="1" x14ac:dyDescent="0.2">
      <c r="A5086" s="3" t="s">
        <v>266</v>
      </c>
      <c r="D5086" s="2"/>
      <c r="F5086" s="2"/>
      <c r="H5086" s="2"/>
      <c r="J5086" s="2"/>
      <c r="L5086" s="2"/>
      <c r="N5086" s="2"/>
      <c r="P5086" s="2"/>
      <c r="U5086" s="4"/>
    </row>
    <row r="5087" spans="1:22" ht="11.85" hidden="1" customHeight="1" x14ac:dyDescent="0.2">
      <c r="D5087" s="2"/>
      <c r="F5087" s="2"/>
      <c r="H5087" s="2"/>
      <c r="J5087" s="2"/>
      <c r="L5087" s="2"/>
      <c r="N5087" s="2"/>
      <c r="P5087" s="2"/>
    </row>
    <row r="5088" spans="1:22" ht="11.85" hidden="1" customHeight="1" x14ac:dyDescent="0.2">
      <c r="D5088" s="2"/>
      <c r="F5088" s="2"/>
      <c r="H5088" s="2"/>
      <c r="J5088" s="2"/>
      <c r="L5088" s="2"/>
      <c r="N5088" s="2"/>
      <c r="P5088" s="2"/>
    </row>
    <row r="5089" spans="4:16" ht="11.85" hidden="1" customHeight="1" x14ac:dyDescent="0.2">
      <c r="D5089" s="2"/>
      <c r="F5089" s="2"/>
      <c r="H5089" s="2"/>
      <c r="J5089" s="2"/>
      <c r="L5089" s="2"/>
      <c r="N5089" s="2"/>
      <c r="P5089" s="2"/>
    </row>
    <row r="5090" spans="4:16" ht="11.85" hidden="1" customHeight="1" x14ac:dyDescent="0.2">
      <c r="D5090" s="2"/>
      <c r="F5090" s="2"/>
      <c r="H5090" s="2"/>
      <c r="J5090" s="2"/>
      <c r="L5090" s="2"/>
      <c r="N5090" s="2"/>
      <c r="P5090" s="2"/>
    </row>
    <row r="5091" spans="4:16" ht="11.85" hidden="1" customHeight="1" x14ac:dyDescent="0.2">
      <c r="D5091" s="2"/>
      <c r="F5091" s="2"/>
      <c r="H5091" s="2"/>
      <c r="J5091" s="2"/>
      <c r="L5091" s="2"/>
      <c r="N5091" s="2"/>
      <c r="P5091" s="2"/>
    </row>
    <row r="5092" spans="4:16" ht="11.85" hidden="1" customHeight="1" x14ac:dyDescent="0.2">
      <c r="D5092" s="2"/>
      <c r="F5092" s="2"/>
      <c r="H5092" s="2"/>
      <c r="J5092" s="2"/>
      <c r="L5092" s="2"/>
      <c r="N5092" s="2"/>
      <c r="P5092" s="2"/>
    </row>
    <row r="5093" spans="4:16" ht="11.85" hidden="1" customHeight="1" x14ac:dyDescent="0.2">
      <c r="D5093" s="2"/>
      <c r="F5093" s="2"/>
      <c r="H5093" s="2"/>
      <c r="J5093" s="2"/>
      <c r="L5093" s="2"/>
      <c r="N5093" s="2"/>
      <c r="P5093" s="2"/>
    </row>
    <row r="5094" spans="4:16" ht="11.85" hidden="1" customHeight="1" x14ac:dyDescent="0.2">
      <c r="D5094" s="2"/>
      <c r="F5094" s="2"/>
      <c r="H5094" s="2"/>
      <c r="J5094" s="2"/>
      <c r="L5094" s="2"/>
      <c r="N5094" s="2"/>
      <c r="P5094" s="2"/>
    </row>
    <row r="5095" spans="4:16" ht="11.85" hidden="1" customHeight="1" x14ac:dyDescent="0.2">
      <c r="D5095" s="2"/>
      <c r="F5095" s="2"/>
      <c r="H5095" s="2"/>
      <c r="J5095" s="2"/>
      <c r="L5095" s="2"/>
      <c r="N5095" s="2"/>
      <c r="P5095" s="2"/>
    </row>
    <row r="5096" spans="4:16" ht="11.85" hidden="1" customHeight="1" x14ac:dyDescent="0.2">
      <c r="D5096" s="2"/>
      <c r="F5096" s="2"/>
      <c r="H5096" s="2"/>
      <c r="J5096" s="2"/>
      <c r="L5096" s="2"/>
      <c r="N5096" s="2"/>
      <c r="P5096" s="2"/>
    </row>
    <row r="5097" spans="4:16" ht="11.25" hidden="1" customHeight="1" x14ac:dyDescent="0.2"/>
    <row r="5098" spans="4:16" ht="11.85" hidden="1" customHeight="1" x14ac:dyDescent="0.2"/>
    <row r="5099" spans="4:16" ht="11.85" hidden="1" customHeight="1" x14ac:dyDescent="0.2"/>
    <row r="5100" spans="4:16" ht="11.85" hidden="1" customHeight="1" x14ac:dyDescent="0.2"/>
    <row r="5101" spans="4:16" ht="11.85" hidden="1" customHeight="1" x14ac:dyDescent="0.2"/>
    <row r="5102" spans="4:16" ht="11.85" hidden="1" customHeight="1" x14ac:dyDescent="0.2"/>
    <row r="5103" spans="4:16" ht="11.85" hidden="1" customHeight="1" x14ac:dyDescent="0.2"/>
    <row r="5104" spans="4:16" ht="11.85" hidden="1" customHeight="1" x14ac:dyDescent="0.2"/>
    <row r="5105" ht="11.85" hidden="1" customHeight="1" x14ac:dyDescent="0.2"/>
    <row r="5106" ht="11.85" hidden="1" customHeight="1" x14ac:dyDescent="0.2"/>
    <row r="5107" ht="11.85" hidden="1" customHeight="1" x14ac:dyDescent="0.2"/>
    <row r="5108" ht="11.85" hidden="1" customHeight="1" x14ac:dyDescent="0.2"/>
    <row r="5109" ht="11.85" hidden="1" customHeight="1" x14ac:dyDescent="0.2"/>
    <row r="5110" ht="11.85" hidden="1" customHeight="1" x14ac:dyDescent="0.2"/>
    <row r="5111" ht="11.85" hidden="1" customHeight="1" x14ac:dyDescent="0.2"/>
    <row r="5112" ht="11.85" hidden="1" customHeight="1" x14ac:dyDescent="0.2"/>
    <row r="5113" ht="11.85" hidden="1" customHeight="1" x14ac:dyDescent="0.2"/>
    <row r="5114" ht="11.85" hidden="1" customHeight="1" x14ac:dyDescent="0.2"/>
    <row r="5115" ht="11.85" hidden="1" customHeight="1" x14ac:dyDescent="0.2"/>
    <row r="5116" ht="11.85" hidden="1" customHeight="1" x14ac:dyDescent="0.2"/>
    <row r="5117" ht="11.85" hidden="1" customHeight="1" x14ac:dyDescent="0.2"/>
    <row r="5118" ht="11.85" hidden="1" customHeight="1" x14ac:dyDescent="0.2"/>
    <row r="5119" ht="11.85" hidden="1" customHeight="1" x14ac:dyDescent="0.2"/>
    <row r="5120" ht="11.85" hidden="1" customHeight="1" x14ac:dyDescent="0.2"/>
    <row r="5121" spans="1:17" ht="11.85" hidden="1" customHeight="1" x14ac:dyDescent="0.2"/>
    <row r="5122" spans="1:17" ht="11.85" hidden="1" customHeight="1" x14ac:dyDescent="0.2"/>
    <row r="5123" spans="1:17" ht="11.85" hidden="1" customHeight="1" x14ac:dyDescent="0.2"/>
    <row r="5124" spans="1:17" ht="11.85" hidden="1" customHeight="1" x14ac:dyDescent="0.2"/>
    <row r="5125" spans="1:17" ht="11.85" hidden="1" customHeight="1" x14ac:dyDescent="0.2"/>
    <row r="5126" spans="1:17" ht="11.85" hidden="1" customHeight="1" x14ac:dyDescent="0.2"/>
    <row r="5127" spans="1:17" ht="11.85" customHeight="1" x14ac:dyDescent="0.2">
      <c r="A5127" s="1"/>
      <c r="B5127" s="1"/>
      <c r="E5127" s="2" t="str">
        <f>$E$1</f>
        <v>CITY OF BRADY</v>
      </c>
    </row>
    <row r="5128" spans="1:17" ht="11.85" customHeight="1" x14ac:dyDescent="0.2">
      <c r="E5128" s="2" t="str">
        <f>$E$2</f>
        <v>BUDGET REPORT</v>
      </c>
    </row>
    <row r="5129" spans="1:17" ht="11.85" customHeight="1" x14ac:dyDescent="0.2">
      <c r="E5129" s="2" t="str">
        <f>$E$3</f>
        <v>FISCAL YEAR 2022 - 2023</v>
      </c>
    </row>
    <row r="5130" spans="1:17" ht="11.85" customHeight="1" x14ac:dyDescent="0.2">
      <c r="A5130" s="3" t="s">
        <v>1916</v>
      </c>
    </row>
    <row r="5131" spans="1:17" ht="11.85" customHeight="1" x14ac:dyDescent="0.2">
      <c r="A5131" s="3" t="s">
        <v>1972</v>
      </c>
    </row>
    <row r="5132" spans="1:17" ht="11.85" customHeight="1" x14ac:dyDescent="0.2">
      <c r="I5132" s="49" t="str">
        <f>$I$6</f>
        <v>(----- 2021-2022 ------)</v>
      </c>
      <c r="J5132" s="49"/>
      <c r="K5132" s="49"/>
      <c r="L5132" s="6"/>
      <c r="M5132" s="49" t="str">
        <f>$M$6</f>
        <v>2022-2023</v>
      </c>
      <c r="N5132" s="49"/>
      <c r="O5132" s="49"/>
      <c r="P5132" s="49"/>
      <c r="Q5132" s="49"/>
    </row>
    <row r="5133" spans="1:17" ht="11.85" customHeight="1" x14ac:dyDescent="0.2">
      <c r="C5133" s="7" t="str">
        <f>$C$7</f>
        <v>2018-2019</v>
      </c>
      <c r="D5133" s="6"/>
      <c r="E5133" s="7" t="str">
        <f>$E$7</f>
        <v>2019-2020</v>
      </c>
      <c r="F5133" s="6"/>
      <c r="G5133" s="7" t="str">
        <f>$G$7</f>
        <v>2020-2021</v>
      </c>
      <c r="H5133" s="6"/>
      <c r="I5133" s="7" t="s">
        <v>9</v>
      </c>
      <c r="J5133" s="6"/>
      <c r="K5133" s="8" t="str">
        <f>+$K$7</f>
        <v>PROJECTED</v>
      </c>
      <c r="L5133" s="6"/>
      <c r="M5133" s="8" t="str">
        <f>$M$7</f>
        <v>2022-2023</v>
      </c>
      <c r="N5133" s="6"/>
      <c r="O5133" s="8" t="str">
        <f>$O$7</f>
        <v>2022-2023</v>
      </c>
      <c r="P5133" s="6"/>
      <c r="Q5133" s="8" t="str">
        <f>$Q$7</f>
        <v xml:space="preserve">APPROVED </v>
      </c>
    </row>
    <row r="5134" spans="1:17" ht="11.85" customHeight="1" x14ac:dyDescent="0.2">
      <c r="A5134" s="9" t="s">
        <v>268</v>
      </c>
      <c r="C5134" s="10" t="s">
        <v>12</v>
      </c>
      <c r="D5134" s="6"/>
      <c r="E5134" s="10" t="s">
        <v>12</v>
      </c>
      <c r="F5134" s="6"/>
      <c r="G5134" s="10" t="s">
        <v>12</v>
      </c>
      <c r="H5134" s="6"/>
      <c r="I5134" s="10" t="s">
        <v>13</v>
      </c>
      <c r="J5134" s="6"/>
      <c r="K5134" s="11" t="s">
        <v>13</v>
      </c>
      <c r="L5134" s="6"/>
      <c r="M5134" s="11" t="str">
        <f>$M$8</f>
        <v>BASE</v>
      </c>
      <c r="N5134" s="6"/>
      <c r="O5134" s="11" t="str">
        <f>$O$8</f>
        <v>SUPPLEMENTAL</v>
      </c>
      <c r="P5134" s="6"/>
      <c r="Q5134" s="11" t="str">
        <f>$Q$8</f>
        <v>BUDGET</v>
      </c>
    </row>
    <row r="5135" spans="1:17" ht="11.85" customHeight="1" x14ac:dyDescent="0.2"/>
    <row r="5136" spans="1:17" ht="11.85" customHeight="1" x14ac:dyDescent="0.2">
      <c r="A5136" s="12" t="s">
        <v>281</v>
      </c>
      <c r="D5136" s="2"/>
      <c r="F5136" s="2"/>
      <c r="H5136" s="2"/>
      <c r="J5136" s="2"/>
      <c r="L5136" s="2"/>
      <c r="N5136" s="2"/>
      <c r="P5136" s="2"/>
    </row>
    <row r="5137" spans="1:18" ht="11.85" hidden="1" customHeight="1" x14ac:dyDescent="0.2">
      <c r="A5137" s="3" t="s">
        <v>1973</v>
      </c>
      <c r="C5137" s="2">
        <v>0</v>
      </c>
      <c r="D5137" s="2"/>
      <c r="E5137" s="2">
        <v>0</v>
      </c>
      <c r="F5137" s="2"/>
      <c r="G5137" s="2">
        <v>0</v>
      </c>
      <c r="H5137" s="2"/>
      <c r="I5137" s="2">
        <v>0</v>
      </c>
      <c r="J5137" s="2"/>
      <c r="K5137" s="4">
        <v>0</v>
      </c>
      <c r="L5137" s="2"/>
      <c r="M5137" s="4">
        <v>0</v>
      </c>
      <c r="N5137" s="2"/>
      <c r="O5137" s="4">
        <v>0</v>
      </c>
      <c r="P5137" s="2"/>
      <c r="Q5137" s="4">
        <f t="shared" ref="Q5137:Q5144" si="139">M5137+O5137</f>
        <v>0</v>
      </c>
    </row>
    <row r="5138" spans="1:18" ht="11.85" hidden="1" customHeight="1" x14ac:dyDescent="0.2">
      <c r="A5138" s="3" t="s">
        <v>1974</v>
      </c>
      <c r="C5138" s="2">
        <v>0</v>
      </c>
      <c r="D5138" s="2"/>
      <c r="E5138" s="2">
        <v>0</v>
      </c>
      <c r="F5138" s="2"/>
      <c r="G5138" s="2">
        <v>0</v>
      </c>
      <c r="H5138" s="2"/>
      <c r="I5138" s="2">
        <v>0</v>
      </c>
      <c r="J5138" s="2"/>
      <c r="K5138" s="4">
        <v>0</v>
      </c>
      <c r="L5138" s="2"/>
      <c r="M5138" s="4">
        <v>0</v>
      </c>
      <c r="N5138" s="2"/>
      <c r="O5138" s="4">
        <v>0</v>
      </c>
      <c r="P5138" s="2"/>
      <c r="Q5138" s="4">
        <f t="shared" si="139"/>
        <v>0</v>
      </c>
    </row>
    <row r="5139" spans="1:18" ht="12" hidden="1" customHeight="1" x14ac:dyDescent="0.2">
      <c r="A5139" s="3" t="s">
        <v>1975</v>
      </c>
      <c r="C5139" s="2">
        <v>0</v>
      </c>
      <c r="D5139" s="2"/>
      <c r="E5139" s="2">
        <v>0</v>
      </c>
      <c r="F5139" s="2"/>
      <c r="G5139" s="2">
        <v>0</v>
      </c>
      <c r="H5139" s="2"/>
      <c r="I5139" s="2">
        <v>0</v>
      </c>
      <c r="J5139" s="2"/>
      <c r="K5139" s="4">
        <v>0</v>
      </c>
      <c r="L5139" s="2"/>
      <c r="M5139" s="4">
        <v>0</v>
      </c>
      <c r="N5139" s="2"/>
      <c r="O5139" s="4">
        <v>0</v>
      </c>
      <c r="P5139" s="2"/>
      <c r="Q5139" s="4">
        <f t="shared" si="139"/>
        <v>0</v>
      </c>
    </row>
    <row r="5140" spans="1:18" ht="12" hidden="1" customHeight="1" x14ac:dyDescent="0.2">
      <c r="A5140" s="3" t="s">
        <v>1976</v>
      </c>
      <c r="C5140" s="2">
        <v>0</v>
      </c>
      <c r="D5140" s="2"/>
      <c r="E5140" s="2">
        <v>0</v>
      </c>
      <c r="F5140" s="2"/>
      <c r="G5140" s="2">
        <v>0</v>
      </c>
      <c r="H5140" s="2"/>
      <c r="I5140" s="2">
        <v>0</v>
      </c>
      <c r="J5140" s="2"/>
      <c r="K5140" s="4">
        <v>0</v>
      </c>
      <c r="L5140" s="2"/>
      <c r="M5140" s="4">
        <v>0</v>
      </c>
      <c r="N5140" s="2"/>
      <c r="O5140" s="4">
        <v>0</v>
      </c>
      <c r="P5140" s="2"/>
      <c r="Q5140" s="4">
        <f t="shared" si="139"/>
        <v>0</v>
      </c>
    </row>
    <row r="5141" spans="1:18" ht="11.85" customHeight="1" x14ac:dyDescent="0.2">
      <c r="A5141" s="3" t="s">
        <v>1977</v>
      </c>
      <c r="C5141" s="2">
        <v>237305.91</v>
      </c>
      <c r="D5141" s="2"/>
      <c r="E5141" s="2">
        <v>240404.96</v>
      </c>
      <c r="F5141" s="2"/>
      <c r="G5141" s="2">
        <v>250390.88</v>
      </c>
      <c r="H5141" s="2"/>
      <c r="I5141" s="2">
        <v>230000</v>
      </c>
      <c r="J5141" s="2"/>
      <c r="K5141" s="4">
        <v>230000</v>
      </c>
      <c r="L5141" s="2"/>
      <c r="M5141" s="4">
        <v>240000</v>
      </c>
      <c r="N5141" s="2"/>
      <c r="O5141" s="4">
        <v>0</v>
      </c>
      <c r="P5141" s="2"/>
      <c r="Q5141" s="4">
        <f t="shared" si="139"/>
        <v>240000</v>
      </c>
    </row>
    <row r="5142" spans="1:18" ht="11.85" customHeight="1" x14ac:dyDescent="0.2">
      <c r="A5142" s="3" t="s">
        <v>1978</v>
      </c>
      <c r="C5142" s="2">
        <v>11.1</v>
      </c>
      <c r="D5142" s="2"/>
      <c r="E5142" s="2">
        <v>0</v>
      </c>
      <c r="F5142" s="2"/>
      <c r="G5142" s="2">
        <v>0</v>
      </c>
      <c r="H5142" s="2"/>
      <c r="I5142" s="2">
        <v>0</v>
      </c>
      <c r="J5142" s="2"/>
      <c r="K5142" s="4">
        <v>0</v>
      </c>
      <c r="L5142" s="2"/>
      <c r="M5142" s="4">
        <v>0</v>
      </c>
      <c r="N5142" s="2"/>
      <c r="O5142" s="4">
        <v>0</v>
      </c>
      <c r="P5142" s="2"/>
      <c r="Q5142" s="4">
        <f t="shared" si="139"/>
        <v>0</v>
      </c>
    </row>
    <row r="5143" spans="1:18" ht="11.85" hidden="1" customHeight="1" x14ac:dyDescent="0.2">
      <c r="A5143" s="3" t="s">
        <v>1979</v>
      </c>
      <c r="C5143" s="2">
        <v>0</v>
      </c>
      <c r="D5143" s="2"/>
      <c r="E5143" s="2">
        <v>0</v>
      </c>
      <c r="F5143" s="2"/>
      <c r="G5143" s="2">
        <v>0</v>
      </c>
      <c r="H5143" s="2"/>
      <c r="I5143" s="2">
        <v>0</v>
      </c>
      <c r="J5143" s="2"/>
      <c r="K5143" s="4">
        <v>0</v>
      </c>
      <c r="L5143" s="2"/>
      <c r="M5143" s="4">
        <v>0</v>
      </c>
      <c r="N5143" s="2"/>
      <c r="O5143" s="4">
        <v>0</v>
      </c>
      <c r="P5143" s="2"/>
      <c r="Q5143" s="4">
        <f t="shared" si="139"/>
        <v>0</v>
      </c>
    </row>
    <row r="5144" spans="1:18" ht="11.85" customHeight="1" x14ac:dyDescent="0.2">
      <c r="A5144" s="3" t="s">
        <v>1980</v>
      </c>
      <c r="C5144" s="14">
        <v>0</v>
      </c>
      <c r="D5144" s="2"/>
      <c r="E5144" s="14">
        <v>0</v>
      </c>
      <c r="F5144" s="2"/>
      <c r="G5144" s="14">
        <v>0</v>
      </c>
      <c r="H5144" s="2"/>
      <c r="I5144" s="14">
        <v>0</v>
      </c>
      <c r="J5144" s="2"/>
      <c r="K5144" s="15">
        <v>0</v>
      </c>
      <c r="L5144" s="2"/>
      <c r="M5144" s="15">
        <v>0</v>
      </c>
      <c r="N5144" s="2"/>
      <c r="O5144" s="15">
        <v>0</v>
      </c>
      <c r="P5144" s="2"/>
      <c r="Q5144" s="15">
        <f t="shared" si="139"/>
        <v>0</v>
      </c>
    </row>
    <row r="5145" spans="1:18" ht="11.85" customHeight="1" x14ac:dyDescent="0.2">
      <c r="A5145" s="3" t="s">
        <v>299</v>
      </c>
      <c r="C5145" s="2">
        <f>SUM(C5137:C5144)</f>
        <v>237317.01</v>
      </c>
      <c r="D5145" s="2"/>
      <c r="E5145" s="2">
        <f>SUM(E5137:E5144)</f>
        <v>240404.96</v>
      </c>
      <c r="F5145" s="2"/>
      <c r="G5145" s="2">
        <f>SUM(G5137:G5144)</f>
        <v>250390.88</v>
      </c>
      <c r="H5145" s="2"/>
      <c r="I5145" s="2">
        <f>SUM(I5137:I5144)</f>
        <v>230000</v>
      </c>
      <c r="J5145" s="2"/>
      <c r="K5145" s="4">
        <f>SUM(K5137:K5144)</f>
        <v>230000</v>
      </c>
      <c r="L5145" s="2"/>
      <c r="M5145" s="4">
        <f>SUM(M5137:M5144)</f>
        <v>240000</v>
      </c>
      <c r="N5145" s="2"/>
      <c r="O5145" s="4">
        <f>SUM(O5137:O5144)</f>
        <v>0</v>
      </c>
      <c r="P5145" s="2"/>
      <c r="Q5145" s="4">
        <f>SUM(Q5137:Q5144)</f>
        <v>240000</v>
      </c>
    </row>
    <row r="5146" spans="1:18" ht="11.85" customHeight="1" x14ac:dyDescent="0.2">
      <c r="D5146" s="2"/>
      <c r="F5146" s="2"/>
      <c r="H5146" s="2"/>
      <c r="J5146" s="2"/>
      <c r="L5146" s="2"/>
      <c r="N5146" s="2"/>
      <c r="P5146" s="2"/>
    </row>
    <row r="5147" spans="1:18" ht="11.85" customHeight="1" x14ac:dyDescent="0.2">
      <c r="A5147" s="12" t="s">
        <v>326</v>
      </c>
      <c r="D5147" s="2"/>
      <c r="F5147" s="2"/>
      <c r="H5147" s="2"/>
      <c r="J5147" s="2"/>
      <c r="L5147" s="2"/>
      <c r="N5147" s="2"/>
      <c r="P5147" s="2"/>
    </row>
    <row r="5148" spans="1:18" ht="11.85" customHeight="1" x14ac:dyDescent="0.2">
      <c r="A5148" s="3" t="s">
        <v>1981</v>
      </c>
      <c r="C5148" s="14">
        <v>129796.49</v>
      </c>
      <c r="D5148" s="2"/>
      <c r="E5148" s="14">
        <v>0</v>
      </c>
      <c r="F5148" s="2"/>
      <c r="G5148" s="14">
        <v>0</v>
      </c>
      <c r="H5148" s="2"/>
      <c r="I5148" s="14">
        <v>0</v>
      </c>
      <c r="J5148" s="2"/>
      <c r="K5148" s="15">
        <v>0</v>
      </c>
      <c r="L5148" s="2"/>
      <c r="M5148" s="15">
        <v>0</v>
      </c>
      <c r="N5148" s="2"/>
      <c r="O5148" s="15">
        <v>0</v>
      </c>
      <c r="P5148" s="2"/>
      <c r="Q5148" s="15">
        <f>M5148+O5148</f>
        <v>0</v>
      </c>
      <c r="R5148" s="2"/>
    </row>
    <row r="5149" spans="1:18" ht="11.85" customHeight="1" x14ac:dyDescent="0.2">
      <c r="A5149" s="3" t="s">
        <v>330</v>
      </c>
      <c r="C5149" s="2">
        <f>SUM(C5148:C5148)</f>
        <v>129796.49</v>
      </c>
      <c r="D5149" s="2"/>
      <c r="E5149" s="2">
        <f>SUM(E5148:E5148)</f>
        <v>0</v>
      </c>
      <c r="F5149" s="2"/>
      <c r="G5149" s="2">
        <f>SUM(G5148:G5148)</f>
        <v>0</v>
      </c>
      <c r="H5149" s="2"/>
      <c r="I5149" s="2">
        <f>SUM(I5148:I5148)</f>
        <v>0</v>
      </c>
      <c r="J5149" s="2"/>
      <c r="K5149" s="4">
        <f>SUM(K5148:K5148)</f>
        <v>0</v>
      </c>
      <c r="L5149" s="2"/>
      <c r="M5149" s="4">
        <f>SUM(M5148:M5148)</f>
        <v>0</v>
      </c>
      <c r="N5149" s="2"/>
      <c r="O5149" s="4">
        <f>SUM(O5148:O5148)</f>
        <v>0</v>
      </c>
      <c r="P5149" s="2"/>
      <c r="Q5149" s="4">
        <f>SUM(Q5148:Q5148)</f>
        <v>0</v>
      </c>
    </row>
    <row r="5150" spans="1:18" ht="11.85" customHeight="1" x14ac:dyDescent="0.2">
      <c r="D5150" s="2"/>
      <c r="F5150" s="2"/>
      <c r="H5150" s="2"/>
      <c r="J5150" s="2"/>
      <c r="L5150" s="2"/>
      <c r="N5150" s="2"/>
      <c r="P5150" s="2"/>
    </row>
    <row r="5151" spans="1:18" ht="11.85" customHeight="1" x14ac:dyDescent="0.2">
      <c r="A5151" s="3" t="s">
        <v>1982</v>
      </c>
      <c r="C5151" s="2">
        <f>+C5145+C5149</f>
        <v>367113.5</v>
      </c>
      <c r="D5151" s="2"/>
      <c r="E5151" s="2">
        <f>E5145+E5149</f>
        <v>240404.96</v>
      </c>
      <c r="F5151" s="2"/>
      <c r="G5151" s="2">
        <f>G5145+G5149</f>
        <v>250390.88</v>
      </c>
      <c r="H5151" s="2"/>
      <c r="I5151" s="2">
        <f>I5145+I5149</f>
        <v>230000</v>
      </c>
      <c r="J5151" s="2"/>
      <c r="K5151" s="4">
        <f>K5145+K5149</f>
        <v>230000</v>
      </c>
      <c r="L5151" s="2"/>
      <c r="M5151" s="4">
        <f>M5145+M5149</f>
        <v>240000</v>
      </c>
      <c r="N5151" s="2"/>
      <c r="O5151" s="4">
        <f>+O5145+O5149</f>
        <v>0</v>
      </c>
      <c r="P5151" s="2"/>
      <c r="Q5151" s="4">
        <f>+Q5145+Q5149</f>
        <v>240000</v>
      </c>
    </row>
    <row r="5152" spans="1:18" ht="11.85" customHeight="1" x14ac:dyDescent="0.2">
      <c r="D5152" s="2"/>
      <c r="F5152" s="2"/>
      <c r="H5152" s="2"/>
      <c r="J5152" s="2"/>
      <c r="L5152" s="2"/>
      <c r="N5152" s="2"/>
      <c r="P5152" s="2"/>
    </row>
    <row r="5153" spans="4:16" ht="11.85" customHeight="1" x14ac:dyDescent="0.2">
      <c r="D5153" s="2"/>
      <c r="F5153" s="2"/>
      <c r="H5153" s="2"/>
      <c r="J5153" s="2"/>
      <c r="L5153" s="2"/>
      <c r="N5153" s="2"/>
      <c r="P5153" s="2"/>
    </row>
    <row r="5154" spans="4:16" ht="11.85" customHeight="1" x14ac:dyDescent="0.2">
      <c r="D5154" s="2"/>
      <c r="F5154" s="2"/>
      <c r="H5154" s="2"/>
      <c r="J5154" s="2"/>
      <c r="L5154" s="2"/>
      <c r="N5154" s="2"/>
      <c r="P5154" s="2"/>
    </row>
    <row r="5155" spans="4:16" ht="11.85" customHeight="1" x14ac:dyDescent="0.2">
      <c r="D5155" s="2"/>
      <c r="F5155" s="2"/>
      <c r="H5155" s="2"/>
      <c r="J5155" s="2"/>
      <c r="L5155" s="2"/>
      <c r="N5155" s="2"/>
      <c r="P5155" s="2"/>
    </row>
    <row r="5156" spans="4:16" ht="11.85" customHeight="1" x14ac:dyDescent="0.2">
      <c r="D5156" s="2"/>
      <c r="F5156" s="2"/>
      <c r="H5156" s="2"/>
      <c r="J5156" s="2"/>
      <c r="L5156" s="2"/>
      <c r="N5156" s="2"/>
      <c r="P5156" s="2"/>
    </row>
    <row r="5157" spans="4:16" ht="11.85" customHeight="1" x14ac:dyDescent="0.2">
      <c r="D5157" s="2"/>
      <c r="F5157" s="2"/>
      <c r="H5157" s="2"/>
      <c r="J5157" s="2"/>
      <c r="L5157" s="2"/>
      <c r="N5157" s="2"/>
      <c r="P5157" s="2"/>
    </row>
    <row r="5158" spans="4:16" ht="11.85" customHeight="1" x14ac:dyDescent="0.2">
      <c r="D5158" s="2"/>
      <c r="F5158" s="2"/>
      <c r="H5158" s="2"/>
      <c r="J5158" s="2"/>
      <c r="L5158" s="2"/>
      <c r="N5158" s="2"/>
      <c r="P5158" s="2"/>
    </row>
    <row r="5159" spans="4:16" ht="11.85" customHeight="1" x14ac:dyDescent="0.2">
      <c r="D5159" s="2"/>
      <c r="F5159" s="2"/>
      <c r="H5159" s="2"/>
      <c r="J5159" s="2"/>
      <c r="L5159" s="2"/>
      <c r="N5159" s="2"/>
      <c r="P5159" s="2"/>
    </row>
    <row r="5160" spans="4:16" ht="11.85" customHeight="1" x14ac:dyDescent="0.2">
      <c r="D5160" s="2"/>
      <c r="F5160" s="2"/>
      <c r="H5160" s="2"/>
      <c r="J5160" s="2"/>
      <c r="L5160" s="2"/>
      <c r="N5160" s="2"/>
      <c r="P5160" s="2"/>
    </row>
    <row r="5161" spans="4:16" ht="11.85" customHeight="1" x14ac:dyDescent="0.2">
      <c r="D5161" s="2"/>
      <c r="F5161" s="2"/>
      <c r="H5161" s="2"/>
      <c r="J5161" s="2"/>
      <c r="L5161" s="2"/>
      <c r="N5161" s="2"/>
      <c r="P5161" s="2"/>
    </row>
    <row r="5162" spans="4:16" ht="11.85" customHeight="1" x14ac:dyDescent="0.2">
      <c r="D5162" s="2"/>
      <c r="F5162" s="2"/>
      <c r="H5162" s="2"/>
      <c r="J5162" s="2"/>
      <c r="L5162" s="2"/>
      <c r="N5162" s="2"/>
      <c r="P5162" s="2"/>
    </row>
    <row r="5163" spans="4:16" ht="11.85" customHeight="1" x14ac:dyDescent="0.2">
      <c r="D5163" s="2"/>
      <c r="F5163" s="2"/>
      <c r="H5163" s="2"/>
      <c r="J5163" s="2"/>
      <c r="L5163" s="2"/>
      <c r="N5163" s="2"/>
      <c r="P5163" s="2"/>
    </row>
    <row r="5164" spans="4:16" ht="11.85" customHeight="1" x14ac:dyDescent="0.2">
      <c r="D5164" s="2"/>
      <c r="F5164" s="2"/>
      <c r="H5164" s="2"/>
      <c r="J5164" s="2"/>
      <c r="L5164" s="2"/>
      <c r="N5164" s="2"/>
      <c r="P5164" s="2"/>
    </row>
    <row r="5165" spans="4:16" ht="11.85" customHeight="1" x14ac:dyDescent="0.2">
      <c r="D5165" s="2"/>
      <c r="F5165" s="2"/>
      <c r="H5165" s="2"/>
      <c r="J5165" s="2"/>
      <c r="L5165" s="2"/>
      <c r="N5165" s="2"/>
      <c r="P5165" s="2"/>
    </row>
    <row r="5166" spans="4:16" ht="11.85" customHeight="1" x14ac:dyDescent="0.2">
      <c r="D5166" s="2"/>
      <c r="F5166" s="2"/>
      <c r="H5166" s="2"/>
      <c r="J5166" s="2"/>
      <c r="L5166" s="2"/>
      <c r="N5166" s="2"/>
      <c r="P5166" s="2"/>
    </row>
    <row r="5167" spans="4:16" ht="11.85" customHeight="1" x14ac:dyDescent="0.2">
      <c r="D5167" s="2"/>
      <c r="F5167" s="2"/>
      <c r="H5167" s="2"/>
      <c r="J5167" s="2"/>
      <c r="L5167" s="2"/>
      <c r="N5167" s="2"/>
      <c r="P5167" s="2"/>
    </row>
    <row r="5168" spans="4:16" ht="11.85" customHeight="1" x14ac:dyDescent="0.2">
      <c r="D5168" s="2"/>
      <c r="F5168" s="2"/>
      <c r="H5168" s="2"/>
      <c r="J5168" s="2"/>
      <c r="L5168" s="2"/>
      <c r="N5168" s="2"/>
      <c r="P5168" s="2"/>
    </row>
    <row r="5169" spans="4:16" ht="11.85" customHeight="1" x14ac:dyDescent="0.2">
      <c r="D5169" s="2"/>
      <c r="F5169" s="2"/>
      <c r="H5169" s="2"/>
      <c r="J5169" s="2"/>
      <c r="L5169" s="2"/>
      <c r="N5169" s="2"/>
      <c r="P5169" s="2"/>
    </row>
    <row r="5170" spans="4:16" ht="11.85" customHeight="1" x14ac:dyDescent="0.2">
      <c r="D5170" s="2"/>
      <c r="F5170" s="2"/>
      <c r="H5170" s="2"/>
      <c r="J5170" s="2"/>
      <c r="L5170" s="2"/>
      <c r="N5170" s="2"/>
      <c r="P5170" s="2"/>
    </row>
    <row r="5171" spans="4:16" ht="11.85" customHeight="1" x14ac:dyDescent="0.2">
      <c r="D5171" s="2"/>
      <c r="F5171" s="2"/>
      <c r="H5171" s="2"/>
      <c r="J5171" s="2"/>
      <c r="L5171" s="2"/>
      <c r="N5171" s="2"/>
      <c r="P5171" s="2"/>
    </row>
    <row r="5172" spans="4:16" ht="11.85" customHeight="1" x14ac:dyDescent="0.2">
      <c r="D5172" s="2"/>
      <c r="F5172" s="2"/>
      <c r="H5172" s="2"/>
      <c r="J5172" s="2"/>
      <c r="L5172" s="2"/>
      <c r="N5172" s="2"/>
      <c r="P5172" s="2"/>
    </row>
    <row r="5173" spans="4:16" ht="11.85" customHeight="1" x14ac:dyDescent="0.2">
      <c r="D5173" s="2"/>
      <c r="F5173" s="2"/>
      <c r="H5173" s="2"/>
      <c r="J5173" s="2"/>
      <c r="L5173" s="2"/>
      <c r="N5173" s="2"/>
      <c r="P5173" s="2"/>
    </row>
    <row r="5174" spans="4:16" ht="11.85" customHeight="1" x14ac:dyDescent="0.2">
      <c r="D5174" s="2"/>
      <c r="F5174" s="2"/>
      <c r="H5174" s="2"/>
      <c r="J5174" s="2"/>
      <c r="L5174" s="2"/>
      <c r="N5174" s="2"/>
      <c r="P5174" s="2"/>
    </row>
    <row r="5175" spans="4:16" ht="11.85" customHeight="1" x14ac:dyDescent="0.2">
      <c r="D5175" s="2"/>
      <c r="F5175" s="2"/>
      <c r="H5175" s="2"/>
      <c r="J5175" s="2"/>
      <c r="L5175" s="2"/>
      <c r="N5175" s="2"/>
      <c r="P5175" s="2"/>
    </row>
    <row r="5176" spans="4:16" ht="11.85" customHeight="1" x14ac:dyDescent="0.2">
      <c r="D5176" s="2"/>
      <c r="F5176" s="2"/>
      <c r="H5176" s="2"/>
      <c r="J5176" s="2"/>
      <c r="L5176" s="2"/>
      <c r="N5176" s="2"/>
      <c r="P5176" s="2"/>
    </row>
    <row r="5177" spans="4:16" ht="11.85" customHeight="1" x14ac:dyDescent="0.2">
      <c r="D5177" s="2"/>
      <c r="F5177" s="2"/>
      <c r="H5177" s="2"/>
      <c r="J5177" s="2"/>
      <c r="L5177" s="2"/>
      <c r="N5177" s="2"/>
      <c r="P5177" s="2"/>
    </row>
    <row r="5178" spans="4:16" ht="11.85" customHeight="1" x14ac:dyDescent="0.2">
      <c r="D5178" s="2"/>
      <c r="F5178" s="2"/>
      <c r="H5178" s="2"/>
      <c r="J5178" s="2"/>
      <c r="L5178" s="2"/>
      <c r="N5178" s="2"/>
      <c r="P5178" s="2"/>
    </row>
    <row r="5179" spans="4:16" ht="11.85" customHeight="1" x14ac:dyDescent="0.2">
      <c r="D5179" s="2"/>
      <c r="F5179" s="2"/>
      <c r="H5179" s="2"/>
      <c r="J5179" s="2"/>
      <c r="L5179" s="2"/>
      <c r="N5179" s="2"/>
      <c r="P5179" s="2"/>
    </row>
    <row r="5180" spans="4:16" ht="11.85" customHeight="1" x14ac:dyDescent="0.2">
      <c r="D5180" s="2"/>
      <c r="F5180" s="2"/>
      <c r="H5180" s="2"/>
      <c r="J5180" s="2"/>
      <c r="L5180" s="2"/>
      <c r="N5180" s="2"/>
      <c r="P5180" s="2"/>
    </row>
    <row r="5181" spans="4:16" ht="11.85" customHeight="1" x14ac:dyDescent="0.2">
      <c r="D5181" s="2"/>
      <c r="F5181" s="2"/>
      <c r="H5181" s="2"/>
      <c r="J5181" s="2"/>
      <c r="L5181" s="2"/>
      <c r="N5181" s="2"/>
      <c r="P5181" s="2"/>
    </row>
    <row r="5182" spans="4:16" ht="11.85" customHeight="1" x14ac:dyDescent="0.2">
      <c r="D5182" s="2"/>
      <c r="F5182" s="2"/>
      <c r="H5182" s="2"/>
      <c r="J5182" s="2"/>
      <c r="L5182" s="2"/>
      <c r="N5182" s="2"/>
      <c r="P5182" s="2"/>
    </row>
    <row r="5183" spans="4:16" ht="11.85" customHeight="1" x14ac:dyDescent="0.2">
      <c r="D5183" s="2"/>
      <c r="F5183" s="2"/>
      <c r="H5183" s="2"/>
      <c r="J5183" s="2"/>
      <c r="L5183" s="2"/>
      <c r="N5183" s="2"/>
      <c r="P5183" s="2"/>
    </row>
    <row r="5184" spans="4:16" ht="11.85" customHeight="1" x14ac:dyDescent="0.2">
      <c r="D5184" s="2"/>
      <c r="F5184" s="2"/>
      <c r="H5184" s="2"/>
      <c r="J5184" s="2"/>
      <c r="L5184" s="2"/>
      <c r="N5184" s="2"/>
      <c r="P5184" s="2"/>
    </row>
    <row r="5185" spans="1:20" ht="11.85" customHeight="1" x14ac:dyDescent="0.2">
      <c r="D5185" s="2"/>
      <c r="F5185" s="2"/>
      <c r="H5185" s="2"/>
      <c r="J5185" s="2"/>
      <c r="L5185" s="2"/>
      <c r="N5185" s="2"/>
      <c r="P5185" s="2"/>
    </row>
    <row r="5186" spans="1:20" ht="11.85" customHeight="1" x14ac:dyDescent="0.2">
      <c r="A5186" s="1"/>
      <c r="B5186" s="1"/>
      <c r="E5186" s="2" t="str">
        <f>$E$1</f>
        <v>CITY OF BRADY</v>
      </c>
    </row>
    <row r="5187" spans="1:20" ht="11.85" customHeight="1" x14ac:dyDescent="0.2">
      <c r="E5187" s="2" t="str">
        <f>$E$2</f>
        <v>BUDGET REPORT</v>
      </c>
    </row>
    <row r="5188" spans="1:20" ht="11.85" customHeight="1" x14ac:dyDescent="0.2">
      <c r="E5188" s="2" t="str">
        <f>$E$3</f>
        <v>FISCAL YEAR 2022 - 2023</v>
      </c>
    </row>
    <row r="5189" spans="1:20" ht="11.85" customHeight="1" x14ac:dyDescent="0.2">
      <c r="A5189" s="3" t="s">
        <v>1916</v>
      </c>
    </row>
    <row r="5190" spans="1:20" ht="11.85" customHeight="1" x14ac:dyDescent="0.2">
      <c r="A5190" s="3" t="s">
        <v>1983</v>
      </c>
    </row>
    <row r="5191" spans="1:20" ht="11.85" customHeight="1" x14ac:dyDescent="0.2">
      <c r="I5191" s="49" t="str">
        <f>$I$6</f>
        <v>(----- 2021-2022 ------)</v>
      </c>
      <c r="J5191" s="49"/>
      <c r="K5191" s="49"/>
      <c r="L5191" s="6"/>
      <c r="M5191" s="49" t="str">
        <f>$M$6</f>
        <v>2022-2023</v>
      </c>
      <c r="N5191" s="49"/>
      <c r="O5191" s="49"/>
      <c r="P5191" s="49"/>
      <c r="Q5191" s="49"/>
    </row>
    <row r="5192" spans="1:20" ht="11.85" customHeight="1" x14ac:dyDescent="0.2">
      <c r="C5192" s="7" t="str">
        <f>$C$7</f>
        <v>2018-2019</v>
      </c>
      <c r="D5192" s="6"/>
      <c r="E5192" s="7" t="str">
        <f>$E$7</f>
        <v>2019-2020</v>
      </c>
      <c r="F5192" s="6"/>
      <c r="G5192" s="7" t="str">
        <f>$G$7</f>
        <v>2020-2021</v>
      </c>
      <c r="H5192" s="6"/>
      <c r="I5192" s="7" t="s">
        <v>9</v>
      </c>
      <c r="J5192" s="6"/>
      <c r="K5192" s="8" t="str">
        <f>+$K$7</f>
        <v>PROJECTED</v>
      </c>
      <c r="L5192" s="6"/>
      <c r="M5192" s="8" t="str">
        <f>$M$7</f>
        <v>2022-2023</v>
      </c>
      <c r="N5192" s="6"/>
      <c r="O5192" s="8" t="str">
        <f>$O$7</f>
        <v>2022-2023</v>
      </c>
      <c r="P5192" s="6"/>
      <c r="Q5192" s="8" t="str">
        <f>$Q$7</f>
        <v xml:space="preserve">APPROVED </v>
      </c>
    </row>
    <row r="5193" spans="1:20" ht="11.85" customHeight="1" x14ac:dyDescent="0.2">
      <c r="A5193" s="9" t="s">
        <v>268</v>
      </c>
      <c r="C5193" s="10" t="s">
        <v>12</v>
      </c>
      <c r="D5193" s="6"/>
      <c r="E5193" s="10" t="s">
        <v>12</v>
      </c>
      <c r="F5193" s="6"/>
      <c r="G5193" s="10" t="s">
        <v>12</v>
      </c>
      <c r="H5193" s="6"/>
      <c r="I5193" s="10" t="s">
        <v>13</v>
      </c>
      <c r="J5193" s="6"/>
      <c r="K5193" s="11" t="s">
        <v>13</v>
      </c>
      <c r="L5193" s="6"/>
      <c r="M5193" s="11" t="str">
        <f>$M$8</f>
        <v>BASE</v>
      </c>
      <c r="N5193" s="6"/>
      <c r="O5193" s="11" t="str">
        <f>$O$8</f>
        <v>SUPPLEMENTAL</v>
      </c>
      <c r="P5193" s="6"/>
      <c r="Q5193" s="11" t="str">
        <f>$Q$8</f>
        <v>BUDGET</v>
      </c>
    </row>
    <row r="5194" spans="1:20" ht="11.85" customHeight="1" x14ac:dyDescent="0.2"/>
    <row r="5195" spans="1:20" ht="11.85" customHeight="1" x14ac:dyDescent="0.2">
      <c r="A5195" s="12" t="s">
        <v>269</v>
      </c>
    </row>
    <row r="5196" spans="1:20" ht="11.85" customHeight="1" x14ac:dyDescent="0.2">
      <c r="A5196" s="3" t="s">
        <v>1984</v>
      </c>
      <c r="C5196" s="2">
        <v>81734.070000000007</v>
      </c>
      <c r="D5196" s="2"/>
      <c r="E5196" s="2">
        <v>85051.5</v>
      </c>
      <c r="F5196" s="2"/>
      <c r="G5196" s="2">
        <v>91209.41</v>
      </c>
      <c r="H5196" s="2"/>
      <c r="I5196" s="2">
        <v>94529</v>
      </c>
      <c r="J5196" s="2"/>
      <c r="K5196" s="2">
        <v>94529</v>
      </c>
      <c r="L5196" s="2"/>
      <c r="M5196" s="4">
        <v>96479</v>
      </c>
      <c r="N5196" s="2"/>
      <c r="O5196" s="4">
        <v>0</v>
      </c>
      <c r="P5196" s="2"/>
      <c r="Q5196" s="4">
        <f t="shared" ref="Q5196:Q5202" si="140">M5196+O5196</f>
        <v>96479</v>
      </c>
      <c r="T5196" s="13"/>
    </row>
    <row r="5197" spans="1:20" ht="11.85" customHeight="1" x14ac:dyDescent="0.2">
      <c r="A5197" s="3" t="s">
        <v>1985</v>
      </c>
      <c r="C5197" s="2">
        <v>0</v>
      </c>
      <c r="D5197" s="2"/>
      <c r="E5197" s="2">
        <v>0</v>
      </c>
      <c r="F5197" s="2"/>
      <c r="G5197" s="2">
        <v>0</v>
      </c>
      <c r="H5197" s="2"/>
      <c r="I5197" s="2">
        <v>200</v>
      </c>
      <c r="J5197" s="2"/>
      <c r="K5197" s="2">
        <v>200</v>
      </c>
      <c r="L5197" s="2"/>
      <c r="M5197" s="4">
        <v>200</v>
      </c>
      <c r="N5197" s="2"/>
      <c r="O5197" s="4">
        <v>0</v>
      </c>
      <c r="P5197" s="2"/>
      <c r="Q5197" s="4">
        <f t="shared" si="140"/>
        <v>200</v>
      </c>
      <c r="T5197" s="13"/>
    </row>
    <row r="5198" spans="1:20" ht="11.85" customHeight="1" x14ac:dyDescent="0.2">
      <c r="A5198" s="3" t="s">
        <v>1986</v>
      </c>
      <c r="C5198" s="2">
        <v>20634.560000000001</v>
      </c>
      <c r="D5198" s="2"/>
      <c r="E5198" s="2">
        <v>22888.52</v>
      </c>
      <c r="F5198" s="2"/>
      <c r="G5198" s="2">
        <v>23190.240000000002</v>
      </c>
      <c r="H5198" s="2"/>
      <c r="I5198" s="2">
        <v>23664</v>
      </c>
      <c r="J5198" s="2"/>
      <c r="K5198" s="2">
        <v>23664</v>
      </c>
      <c r="L5198" s="2"/>
      <c r="M5198" s="4">
        <v>25920</v>
      </c>
      <c r="N5198" s="2"/>
      <c r="O5198" s="4">
        <v>0</v>
      </c>
      <c r="P5198" s="2"/>
      <c r="Q5198" s="4">
        <f t="shared" si="140"/>
        <v>25920</v>
      </c>
      <c r="T5198" s="13"/>
    </row>
    <row r="5199" spans="1:20" ht="11.85" customHeight="1" x14ac:dyDescent="0.2">
      <c r="A5199" s="3" t="s">
        <v>1987</v>
      </c>
      <c r="C5199" s="2">
        <v>6208.5</v>
      </c>
      <c r="D5199" s="2"/>
      <c r="E5199" s="2">
        <v>6170.28</v>
      </c>
      <c r="F5199" s="2"/>
      <c r="G5199" s="2">
        <v>6353.63</v>
      </c>
      <c r="H5199" s="2"/>
      <c r="I5199" s="2">
        <v>6230</v>
      </c>
      <c r="J5199" s="2"/>
      <c r="K5199" s="2">
        <v>6230</v>
      </c>
      <c r="L5199" s="2"/>
      <c r="M5199" s="4">
        <v>6475</v>
      </c>
      <c r="N5199" s="2"/>
      <c r="O5199" s="4">
        <v>0</v>
      </c>
      <c r="P5199" s="2"/>
      <c r="Q5199" s="4">
        <f t="shared" si="140"/>
        <v>6475</v>
      </c>
      <c r="T5199" s="13"/>
    </row>
    <row r="5200" spans="1:20" ht="11.85" customHeight="1" x14ac:dyDescent="0.2">
      <c r="A5200" s="3" t="s">
        <v>1988</v>
      </c>
      <c r="C5200" s="2">
        <v>1033.8499999999999</v>
      </c>
      <c r="D5200" s="2"/>
      <c r="E5200" s="2">
        <v>1079.3399999999999</v>
      </c>
      <c r="F5200" s="2"/>
      <c r="G5200" s="2">
        <v>1189.76</v>
      </c>
      <c r="H5200" s="2"/>
      <c r="I5200" s="2">
        <v>1282</v>
      </c>
      <c r="J5200" s="2"/>
      <c r="K5200" s="2">
        <v>1282</v>
      </c>
      <c r="L5200" s="2"/>
      <c r="M5200" s="4">
        <v>1685</v>
      </c>
      <c r="N5200" s="2"/>
      <c r="O5200" s="4">
        <v>0</v>
      </c>
      <c r="P5200" s="2"/>
      <c r="Q5200" s="4">
        <f t="shared" si="140"/>
        <v>1685</v>
      </c>
      <c r="T5200" s="13"/>
    </row>
    <row r="5201" spans="1:21" ht="11.85" customHeight="1" x14ac:dyDescent="0.2">
      <c r="A5201" s="3" t="s">
        <v>1989</v>
      </c>
      <c r="C5201" s="2">
        <v>151.93</v>
      </c>
      <c r="D5201" s="2"/>
      <c r="E5201" s="2">
        <v>596.80999999999995</v>
      </c>
      <c r="F5201" s="2"/>
      <c r="G5201" s="2">
        <v>1178.6199999999999</v>
      </c>
      <c r="H5201" s="2"/>
      <c r="I5201" s="2">
        <v>720</v>
      </c>
      <c r="J5201" s="2"/>
      <c r="K5201" s="2">
        <v>720</v>
      </c>
      <c r="L5201" s="2"/>
      <c r="M5201" s="4">
        <v>585</v>
      </c>
      <c r="N5201" s="2"/>
      <c r="O5201" s="4">
        <v>0</v>
      </c>
      <c r="P5201" s="2"/>
      <c r="Q5201" s="4">
        <f t="shared" si="140"/>
        <v>585</v>
      </c>
      <c r="T5201" s="13"/>
    </row>
    <row r="5202" spans="1:21" ht="11.85" customHeight="1" x14ac:dyDescent="0.2">
      <c r="A5202" s="3" t="s">
        <v>1990</v>
      </c>
      <c r="C5202" s="14">
        <v>6252.58</v>
      </c>
      <c r="D5202" s="2"/>
      <c r="E5202" s="14">
        <v>6506.52</v>
      </c>
      <c r="F5202" s="2"/>
      <c r="G5202" s="14">
        <v>6707.41</v>
      </c>
      <c r="H5202" s="2"/>
      <c r="I5202" s="14">
        <v>7389</v>
      </c>
      <c r="J5202" s="2"/>
      <c r="K5202" s="14">
        <v>7389</v>
      </c>
      <c r="L5202" s="2"/>
      <c r="M5202" s="15">
        <v>7541</v>
      </c>
      <c r="N5202" s="2"/>
      <c r="O5202" s="15">
        <v>0</v>
      </c>
      <c r="P5202" s="2"/>
      <c r="Q5202" s="15">
        <f t="shared" si="140"/>
        <v>7541</v>
      </c>
      <c r="T5202" s="13"/>
    </row>
    <row r="5203" spans="1:21" ht="11.85" customHeight="1" x14ac:dyDescent="0.2">
      <c r="A5203" s="3" t="s">
        <v>280</v>
      </c>
      <c r="C5203" s="2">
        <f>SUM(C5196:C5202)</f>
        <v>116015.49</v>
      </c>
      <c r="D5203" s="2"/>
      <c r="E5203" s="2">
        <f>SUM(E5196:E5202)</f>
        <v>122292.97</v>
      </c>
      <c r="F5203" s="2"/>
      <c r="G5203" s="2">
        <f>SUM(G5196:G5202)</f>
        <v>129829.07</v>
      </c>
      <c r="H5203" s="2"/>
      <c r="I5203" s="2">
        <f>SUM(I5196:I5202)</f>
        <v>134014</v>
      </c>
      <c r="J5203" s="2"/>
      <c r="K5203" s="4">
        <f>SUM(K5196:K5202)</f>
        <v>134014</v>
      </c>
      <c r="L5203" s="2"/>
      <c r="M5203" s="4">
        <f>SUM(M5196:M5202)</f>
        <v>138885</v>
      </c>
      <c r="N5203" s="2"/>
      <c r="O5203" s="4">
        <f>SUM(O5196:O5202)</f>
        <v>0</v>
      </c>
      <c r="P5203" s="2"/>
      <c r="Q5203" s="4">
        <f>SUM(Q5196:Q5202)</f>
        <v>138885</v>
      </c>
      <c r="R5203" s="2"/>
      <c r="T5203" s="17"/>
      <c r="U5203" s="2"/>
    </row>
    <row r="5204" spans="1:21" ht="11.85" customHeight="1" x14ac:dyDescent="0.2">
      <c r="D5204" s="2"/>
      <c r="F5204" s="2"/>
      <c r="H5204" s="2"/>
      <c r="J5204" s="2"/>
      <c r="L5204" s="2"/>
      <c r="N5204" s="2"/>
      <c r="P5204" s="2"/>
    </row>
    <row r="5205" spans="1:21" ht="11.85" customHeight="1" x14ac:dyDescent="0.2">
      <c r="A5205" s="12" t="s">
        <v>281</v>
      </c>
      <c r="D5205" s="2"/>
      <c r="F5205" s="2"/>
      <c r="H5205" s="2"/>
      <c r="J5205" s="2"/>
      <c r="L5205" s="2"/>
      <c r="N5205" s="2"/>
      <c r="P5205" s="2"/>
    </row>
    <row r="5206" spans="1:21" ht="11.85" customHeight="1" x14ac:dyDescent="0.2">
      <c r="A5206" s="3" t="s">
        <v>1991</v>
      </c>
      <c r="C5206" s="2">
        <v>0</v>
      </c>
      <c r="D5206" s="2"/>
      <c r="E5206" s="2">
        <v>0</v>
      </c>
      <c r="F5206" s="2"/>
      <c r="G5206" s="2">
        <v>0</v>
      </c>
      <c r="H5206" s="2"/>
      <c r="I5206" s="2">
        <v>250</v>
      </c>
      <c r="J5206" s="2"/>
      <c r="K5206" s="2">
        <v>250</v>
      </c>
      <c r="L5206" s="2"/>
      <c r="M5206" s="4">
        <v>250</v>
      </c>
      <c r="N5206" s="2"/>
      <c r="O5206" s="4">
        <v>0</v>
      </c>
      <c r="P5206" s="2"/>
      <c r="Q5206" s="4">
        <f t="shared" ref="Q5206:Q5215" si="141">M5206+O5206</f>
        <v>250</v>
      </c>
      <c r="T5206" s="13"/>
    </row>
    <row r="5207" spans="1:21" ht="11.85" customHeight="1" x14ac:dyDescent="0.2">
      <c r="A5207" s="3" t="s">
        <v>1992</v>
      </c>
      <c r="C5207" s="2">
        <v>10341.59</v>
      </c>
      <c r="D5207" s="2"/>
      <c r="E5207" s="2">
        <v>12044.89</v>
      </c>
      <c r="F5207" s="2"/>
      <c r="G5207" s="2">
        <v>12614.07</v>
      </c>
      <c r="H5207" s="2"/>
      <c r="I5207" s="2">
        <v>9000</v>
      </c>
      <c r="J5207" s="2"/>
      <c r="K5207" s="2">
        <v>9000</v>
      </c>
      <c r="L5207" s="2"/>
      <c r="M5207" s="4">
        <v>9000</v>
      </c>
      <c r="N5207" s="2"/>
      <c r="O5207" s="4">
        <v>0</v>
      </c>
      <c r="P5207" s="2"/>
      <c r="Q5207" s="4">
        <f t="shared" si="141"/>
        <v>9000</v>
      </c>
      <c r="T5207" s="13"/>
    </row>
    <row r="5208" spans="1:21" ht="11.85" customHeight="1" x14ac:dyDescent="0.2">
      <c r="A5208" s="3" t="s">
        <v>1993</v>
      </c>
      <c r="C5208" s="2">
        <v>0</v>
      </c>
      <c r="D5208" s="2"/>
      <c r="E5208" s="2">
        <v>150</v>
      </c>
      <c r="F5208" s="2"/>
      <c r="G5208" s="2">
        <v>145</v>
      </c>
      <c r="H5208" s="2"/>
      <c r="I5208" s="2">
        <v>150</v>
      </c>
      <c r="J5208" s="2"/>
      <c r="K5208" s="2">
        <v>150</v>
      </c>
      <c r="L5208" s="2"/>
      <c r="M5208" s="4">
        <v>150</v>
      </c>
      <c r="N5208" s="2"/>
      <c r="O5208" s="4">
        <v>0</v>
      </c>
      <c r="P5208" s="2"/>
      <c r="Q5208" s="4">
        <f t="shared" si="141"/>
        <v>150</v>
      </c>
      <c r="T5208" s="13"/>
    </row>
    <row r="5209" spans="1:21" ht="11.85" hidden="1" customHeight="1" x14ac:dyDescent="0.2">
      <c r="A5209" s="3" t="s">
        <v>1994</v>
      </c>
      <c r="C5209" s="2">
        <v>0</v>
      </c>
      <c r="D5209" s="2"/>
      <c r="E5209" s="2">
        <v>0</v>
      </c>
      <c r="F5209" s="2"/>
      <c r="G5209" s="2">
        <v>0</v>
      </c>
      <c r="H5209" s="2"/>
      <c r="I5209" s="2">
        <v>0</v>
      </c>
      <c r="J5209" s="2"/>
      <c r="K5209" s="2">
        <v>0</v>
      </c>
      <c r="L5209" s="2"/>
      <c r="M5209" s="4">
        <v>0</v>
      </c>
      <c r="N5209" s="2"/>
      <c r="O5209" s="4">
        <v>0</v>
      </c>
      <c r="P5209" s="2"/>
      <c r="Q5209" s="4">
        <f t="shared" si="141"/>
        <v>0</v>
      </c>
      <c r="T5209" s="13"/>
    </row>
    <row r="5210" spans="1:21" ht="11.85" hidden="1" customHeight="1" x14ac:dyDescent="0.2">
      <c r="A5210" s="3" t="s">
        <v>1995</v>
      </c>
      <c r="C5210" s="2">
        <v>0</v>
      </c>
      <c r="D5210" s="2"/>
      <c r="E5210" s="2">
        <v>0</v>
      </c>
      <c r="F5210" s="2"/>
      <c r="G5210" s="2">
        <v>0</v>
      </c>
      <c r="H5210" s="2"/>
      <c r="I5210" s="2">
        <v>0</v>
      </c>
      <c r="J5210" s="2"/>
      <c r="K5210" s="2">
        <v>0</v>
      </c>
      <c r="L5210" s="2"/>
      <c r="M5210" s="4">
        <v>0</v>
      </c>
      <c r="N5210" s="2"/>
      <c r="O5210" s="4">
        <v>0</v>
      </c>
      <c r="P5210" s="2"/>
      <c r="Q5210" s="4">
        <f t="shared" si="141"/>
        <v>0</v>
      </c>
      <c r="T5210" s="13"/>
    </row>
    <row r="5211" spans="1:21" ht="11.85" customHeight="1" x14ac:dyDescent="0.2">
      <c r="A5211" s="3" t="s">
        <v>1996</v>
      </c>
      <c r="C5211" s="2">
        <v>788.8</v>
      </c>
      <c r="D5211" s="2"/>
      <c r="E5211" s="2">
        <v>938.4</v>
      </c>
      <c r="F5211" s="2"/>
      <c r="G5211" s="2">
        <v>955.2</v>
      </c>
      <c r="H5211" s="2"/>
      <c r="I5211" s="2">
        <v>500</v>
      </c>
      <c r="J5211" s="2"/>
      <c r="K5211" s="2">
        <v>500</v>
      </c>
      <c r="L5211" s="2"/>
      <c r="M5211" s="4">
        <v>2300</v>
      </c>
      <c r="N5211" s="2"/>
      <c r="O5211" s="4">
        <v>0</v>
      </c>
      <c r="P5211" s="2"/>
      <c r="Q5211" s="4">
        <f t="shared" si="141"/>
        <v>2300</v>
      </c>
      <c r="T5211" s="13"/>
    </row>
    <row r="5212" spans="1:21" ht="11.85" customHeight="1" x14ac:dyDescent="0.2">
      <c r="A5212" s="3" t="s">
        <v>1997</v>
      </c>
      <c r="C5212" s="2">
        <v>2395.91</v>
      </c>
      <c r="D5212" s="2"/>
      <c r="E5212" s="2">
        <v>1952.24</v>
      </c>
      <c r="F5212" s="2"/>
      <c r="G5212" s="2">
        <v>2161.81</v>
      </c>
      <c r="H5212" s="2"/>
      <c r="I5212" s="2">
        <v>2200</v>
      </c>
      <c r="J5212" s="2"/>
      <c r="K5212" s="2">
        <v>2200</v>
      </c>
      <c r="L5212" s="2"/>
      <c r="M5212" s="4">
        <v>2200</v>
      </c>
      <c r="N5212" s="2"/>
      <c r="O5212" s="4">
        <v>0</v>
      </c>
      <c r="P5212" s="2"/>
      <c r="Q5212" s="4">
        <f t="shared" si="141"/>
        <v>2200</v>
      </c>
      <c r="T5212" s="13"/>
    </row>
    <row r="5213" spans="1:21" ht="11.85" customHeight="1" x14ac:dyDescent="0.2">
      <c r="A5213" s="3" t="s">
        <v>1998</v>
      </c>
      <c r="C5213" s="2">
        <v>0</v>
      </c>
      <c r="D5213" s="2"/>
      <c r="E5213" s="2">
        <v>108</v>
      </c>
      <c r="F5213" s="2"/>
      <c r="G5213" s="2">
        <v>234.6</v>
      </c>
      <c r="H5213" s="2"/>
      <c r="I5213" s="2">
        <v>150</v>
      </c>
      <c r="J5213" s="2"/>
      <c r="K5213" s="2">
        <v>150</v>
      </c>
      <c r="L5213" s="2"/>
      <c r="M5213" s="4">
        <v>150</v>
      </c>
      <c r="N5213" s="2"/>
      <c r="O5213" s="4">
        <v>0</v>
      </c>
      <c r="P5213" s="2"/>
      <c r="Q5213" s="4">
        <f t="shared" si="141"/>
        <v>150</v>
      </c>
      <c r="T5213" s="13"/>
    </row>
    <row r="5214" spans="1:21" ht="11.85" customHeight="1" x14ac:dyDescent="0.2">
      <c r="A5214" s="3" t="s">
        <v>1999</v>
      </c>
      <c r="C5214" s="14">
        <v>1222.1600000000001</v>
      </c>
      <c r="D5214" s="2"/>
      <c r="E5214" s="14">
        <v>36</v>
      </c>
      <c r="F5214" s="2"/>
      <c r="G5214" s="14">
        <v>0</v>
      </c>
      <c r="H5214" s="2"/>
      <c r="I5214" s="14">
        <v>0</v>
      </c>
      <c r="J5214" s="2"/>
      <c r="K5214" s="14">
        <v>0</v>
      </c>
      <c r="L5214" s="2"/>
      <c r="M5214" s="15">
        <v>0</v>
      </c>
      <c r="N5214" s="2"/>
      <c r="O5214" s="15">
        <v>0</v>
      </c>
      <c r="P5214" s="2"/>
      <c r="Q5214" s="15">
        <f t="shared" si="141"/>
        <v>0</v>
      </c>
    </row>
    <row r="5215" spans="1:21" ht="11.85" hidden="1" customHeight="1" x14ac:dyDescent="0.2">
      <c r="A5215" s="3" t="s">
        <v>2000</v>
      </c>
      <c r="C5215" s="14">
        <v>0</v>
      </c>
      <c r="D5215" s="2"/>
      <c r="E5215" s="14">
        <v>0</v>
      </c>
      <c r="F5215" s="2"/>
      <c r="G5215" s="14">
        <v>0</v>
      </c>
      <c r="H5215" s="2"/>
      <c r="I5215" s="14">
        <v>0</v>
      </c>
      <c r="J5215" s="2"/>
      <c r="K5215" s="15">
        <v>0</v>
      </c>
      <c r="L5215" s="2"/>
      <c r="M5215" s="15">
        <v>0</v>
      </c>
      <c r="N5215" s="2"/>
      <c r="O5215" s="15">
        <v>0</v>
      </c>
      <c r="P5215" s="2"/>
      <c r="Q5215" s="15">
        <f t="shared" si="141"/>
        <v>0</v>
      </c>
    </row>
    <row r="5216" spans="1:21" ht="11.85" customHeight="1" x14ac:dyDescent="0.2">
      <c r="A5216" s="3" t="s">
        <v>299</v>
      </c>
      <c r="C5216" s="2">
        <f>SUM(C5206:C5215)</f>
        <v>14748.46</v>
      </c>
      <c r="D5216" s="2"/>
      <c r="E5216" s="2">
        <f>SUM(E5206:E5215)</f>
        <v>15229.529999999999</v>
      </c>
      <c r="F5216" s="2"/>
      <c r="G5216" s="2">
        <f>SUM(G5206:G5215)</f>
        <v>16110.68</v>
      </c>
      <c r="H5216" s="2"/>
      <c r="I5216" s="2">
        <f>SUM(I5206:I5215)</f>
        <v>12250</v>
      </c>
      <c r="J5216" s="2"/>
      <c r="K5216" s="4">
        <f>SUM(K5206:K5215)</f>
        <v>12250</v>
      </c>
      <c r="L5216" s="2"/>
      <c r="M5216" s="4">
        <f>SUM(M5206:M5215)</f>
        <v>14050</v>
      </c>
      <c r="N5216" s="2"/>
      <c r="O5216" s="4">
        <f>SUM(O5206:O5215)</f>
        <v>0</v>
      </c>
      <c r="P5216" s="2"/>
      <c r="Q5216" s="4">
        <f>SUM(Q5206:Q5215)</f>
        <v>14050</v>
      </c>
      <c r="R5216" s="2"/>
      <c r="T5216" s="17"/>
    </row>
    <row r="5217" spans="1:20" ht="11.85" customHeight="1" x14ac:dyDescent="0.2">
      <c r="D5217" s="2"/>
      <c r="F5217" s="2"/>
      <c r="H5217" s="2"/>
      <c r="J5217" s="2"/>
      <c r="L5217" s="2"/>
      <c r="N5217" s="2"/>
      <c r="P5217" s="2"/>
      <c r="T5217" s="13"/>
    </row>
    <row r="5218" spans="1:20" ht="11.85" customHeight="1" x14ac:dyDescent="0.2">
      <c r="A5218" s="12" t="s">
        <v>300</v>
      </c>
      <c r="D5218" s="2"/>
      <c r="F5218" s="2"/>
      <c r="H5218" s="2"/>
      <c r="J5218" s="2"/>
      <c r="L5218" s="2"/>
      <c r="N5218" s="2"/>
      <c r="P5218" s="2"/>
      <c r="T5218" s="13"/>
    </row>
    <row r="5219" spans="1:20" ht="11.85" customHeight="1" x14ac:dyDescent="0.2">
      <c r="A5219" s="3" t="s">
        <v>2001</v>
      </c>
      <c r="C5219" s="2">
        <v>256.3</v>
      </c>
      <c r="D5219" s="2"/>
      <c r="E5219" s="2">
        <v>85</v>
      </c>
      <c r="F5219" s="2"/>
      <c r="G5219" s="2">
        <v>0</v>
      </c>
      <c r="H5219" s="2"/>
      <c r="I5219" s="2">
        <v>100</v>
      </c>
      <c r="J5219" s="2"/>
      <c r="K5219" s="2">
        <v>100</v>
      </c>
      <c r="L5219" s="2"/>
      <c r="M5219" s="4">
        <v>100</v>
      </c>
      <c r="N5219" s="2"/>
      <c r="O5219" s="4">
        <v>0</v>
      </c>
      <c r="P5219" s="2"/>
      <c r="Q5219" s="4">
        <f t="shared" ref="Q5219:Q5233" si="142">M5219+O5219</f>
        <v>100</v>
      </c>
      <c r="T5219" s="13"/>
    </row>
    <row r="5220" spans="1:20" ht="11.85" customHeight="1" x14ac:dyDescent="0.2">
      <c r="A5220" s="3" t="s">
        <v>2002</v>
      </c>
      <c r="C5220" s="2">
        <v>0</v>
      </c>
      <c r="D5220" s="2"/>
      <c r="E5220" s="2">
        <v>0</v>
      </c>
      <c r="F5220" s="2"/>
      <c r="G5220" s="2">
        <v>0</v>
      </c>
      <c r="H5220" s="2"/>
      <c r="I5220" s="2">
        <v>0</v>
      </c>
      <c r="J5220" s="2"/>
      <c r="K5220" s="2">
        <v>0</v>
      </c>
      <c r="L5220" s="2"/>
      <c r="M5220" s="4">
        <v>0</v>
      </c>
      <c r="N5220" s="2"/>
      <c r="O5220" s="4">
        <v>0</v>
      </c>
      <c r="P5220" s="2"/>
      <c r="Q5220" s="4">
        <f t="shared" si="142"/>
        <v>0</v>
      </c>
      <c r="T5220" s="13"/>
    </row>
    <row r="5221" spans="1:20" ht="11.85" customHeight="1" x14ac:dyDescent="0.2">
      <c r="A5221" s="3" t="s">
        <v>2003</v>
      </c>
      <c r="C5221" s="2">
        <v>8732.0400000000009</v>
      </c>
      <c r="D5221" s="2"/>
      <c r="E5221" s="2">
        <v>10340.92</v>
      </c>
      <c r="F5221" s="2"/>
      <c r="G5221" s="2">
        <v>8811.14</v>
      </c>
      <c r="H5221" s="2"/>
      <c r="I5221" s="2">
        <v>10000</v>
      </c>
      <c r="J5221" s="2"/>
      <c r="K5221" s="2">
        <v>10000</v>
      </c>
      <c r="L5221" s="2"/>
      <c r="M5221" s="4">
        <v>10000</v>
      </c>
      <c r="N5221" s="2"/>
      <c r="O5221" s="4">
        <v>0</v>
      </c>
      <c r="P5221" s="2"/>
      <c r="Q5221" s="4">
        <f t="shared" si="142"/>
        <v>10000</v>
      </c>
      <c r="T5221" s="13"/>
    </row>
    <row r="5222" spans="1:20" ht="11.85" hidden="1" customHeight="1" x14ac:dyDescent="0.2">
      <c r="A5222" s="3" t="s">
        <v>2004</v>
      </c>
      <c r="C5222" s="2">
        <v>0</v>
      </c>
      <c r="D5222" s="2"/>
      <c r="E5222" s="2">
        <v>0</v>
      </c>
      <c r="F5222" s="2"/>
      <c r="G5222" s="2">
        <v>0</v>
      </c>
      <c r="H5222" s="2"/>
      <c r="I5222" s="2">
        <v>0</v>
      </c>
      <c r="J5222" s="2"/>
      <c r="K5222" s="2">
        <v>0</v>
      </c>
      <c r="L5222" s="2"/>
      <c r="M5222" s="4">
        <v>0</v>
      </c>
      <c r="N5222" s="2"/>
      <c r="O5222" s="4">
        <v>0</v>
      </c>
      <c r="P5222" s="2"/>
      <c r="Q5222" s="4">
        <f t="shared" si="142"/>
        <v>0</v>
      </c>
      <c r="T5222" s="13"/>
    </row>
    <row r="5223" spans="1:20" ht="11.85" customHeight="1" x14ac:dyDescent="0.2">
      <c r="A5223" s="3" t="s">
        <v>2005</v>
      </c>
      <c r="C5223" s="2">
        <v>172.55</v>
      </c>
      <c r="D5223" s="2"/>
      <c r="E5223" s="2">
        <v>30.67</v>
      </c>
      <c r="F5223" s="2"/>
      <c r="G5223" s="2">
        <v>47.83</v>
      </c>
      <c r="H5223" s="2"/>
      <c r="I5223" s="2">
        <v>400</v>
      </c>
      <c r="J5223" s="2"/>
      <c r="K5223" s="2">
        <v>400</v>
      </c>
      <c r="L5223" s="2"/>
      <c r="M5223" s="4">
        <v>400</v>
      </c>
      <c r="N5223" s="2"/>
      <c r="O5223" s="4">
        <v>0</v>
      </c>
      <c r="P5223" s="2"/>
      <c r="Q5223" s="4">
        <f t="shared" si="142"/>
        <v>400</v>
      </c>
      <c r="T5223" s="13"/>
    </row>
    <row r="5224" spans="1:20" ht="11.85" customHeight="1" x14ac:dyDescent="0.2">
      <c r="A5224" s="3" t="s">
        <v>2006</v>
      </c>
      <c r="C5224" s="2">
        <v>72.33</v>
      </c>
      <c r="D5224" s="2"/>
      <c r="E5224" s="2">
        <v>118.33</v>
      </c>
      <c r="F5224" s="2"/>
      <c r="G5224" s="2">
        <v>23.5</v>
      </c>
      <c r="H5224" s="2"/>
      <c r="I5224" s="2">
        <v>400</v>
      </c>
      <c r="J5224" s="2"/>
      <c r="K5224" s="2">
        <v>600</v>
      </c>
      <c r="L5224" s="2"/>
      <c r="M5224" s="4">
        <v>400</v>
      </c>
      <c r="N5224" s="2"/>
      <c r="O5224" s="4">
        <v>0</v>
      </c>
      <c r="P5224" s="2"/>
      <c r="Q5224" s="4">
        <f t="shared" si="142"/>
        <v>400</v>
      </c>
      <c r="T5224" s="13"/>
    </row>
    <row r="5225" spans="1:20" ht="11.85" customHeight="1" x14ac:dyDescent="0.2">
      <c r="A5225" s="3" t="s">
        <v>2007</v>
      </c>
      <c r="C5225" s="2">
        <v>14.65</v>
      </c>
      <c r="D5225" s="2"/>
      <c r="E5225" s="2">
        <v>0</v>
      </c>
      <c r="F5225" s="2"/>
      <c r="G5225" s="2">
        <v>0</v>
      </c>
      <c r="H5225" s="2"/>
      <c r="I5225" s="2">
        <v>0</v>
      </c>
      <c r="J5225" s="2"/>
      <c r="K5225" s="2">
        <v>0</v>
      </c>
      <c r="L5225" s="2"/>
      <c r="M5225" s="4">
        <v>0</v>
      </c>
      <c r="N5225" s="2"/>
      <c r="O5225" s="4">
        <v>0</v>
      </c>
      <c r="P5225" s="2"/>
      <c r="Q5225" s="4">
        <f t="shared" si="142"/>
        <v>0</v>
      </c>
      <c r="T5225" s="13"/>
    </row>
    <row r="5226" spans="1:20" ht="11.85" customHeight="1" x14ac:dyDescent="0.2">
      <c r="A5226" s="3" t="s">
        <v>2008</v>
      </c>
      <c r="C5226" s="2">
        <v>0</v>
      </c>
      <c r="D5226" s="2"/>
      <c r="E5226" s="2">
        <v>0</v>
      </c>
      <c r="F5226" s="2"/>
      <c r="G5226" s="2">
        <v>0</v>
      </c>
      <c r="H5226" s="2"/>
      <c r="I5226" s="2">
        <v>0</v>
      </c>
      <c r="J5226" s="2"/>
      <c r="K5226" s="2">
        <v>0</v>
      </c>
      <c r="L5226" s="2"/>
      <c r="M5226" s="4">
        <v>0</v>
      </c>
      <c r="N5226" s="2"/>
      <c r="O5226" s="4">
        <v>0</v>
      </c>
      <c r="P5226" s="2"/>
      <c r="Q5226" s="4">
        <f t="shared" si="142"/>
        <v>0</v>
      </c>
      <c r="T5226" s="13"/>
    </row>
    <row r="5227" spans="1:20" ht="11.85" customHeight="1" x14ac:dyDescent="0.2">
      <c r="A5227" s="3" t="s">
        <v>2009</v>
      </c>
      <c r="C5227" s="2">
        <v>0</v>
      </c>
      <c r="D5227" s="2"/>
      <c r="E5227" s="2">
        <v>0</v>
      </c>
      <c r="F5227" s="2"/>
      <c r="G5227" s="2">
        <v>0</v>
      </c>
      <c r="H5227" s="2"/>
      <c r="I5227" s="2">
        <v>0</v>
      </c>
      <c r="J5227" s="2"/>
      <c r="K5227" s="2">
        <v>0</v>
      </c>
      <c r="L5227" s="2"/>
      <c r="M5227" s="4">
        <v>0</v>
      </c>
      <c r="N5227" s="2"/>
      <c r="O5227" s="4">
        <v>0</v>
      </c>
      <c r="P5227" s="2"/>
      <c r="Q5227" s="4">
        <f t="shared" si="142"/>
        <v>0</v>
      </c>
      <c r="T5227" s="13"/>
    </row>
    <row r="5228" spans="1:20" ht="11.85" customHeight="1" x14ac:dyDescent="0.2">
      <c r="A5228" s="3" t="s">
        <v>2010</v>
      </c>
      <c r="C5228" s="2">
        <v>2141.75</v>
      </c>
      <c r="D5228" s="2"/>
      <c r="E5228" s="2">
        <v>2955</v>
      </c>
      <c r="F5228" s="2"/>
      <c r="G5228" s="2">
        <v>2127.2199999999998</v>
      </c>
      <c r="H5228" s="2"/>
      <c r="I5228" s="2">
        <v>2500</v>
      </c>
      <c r="J5228" s="2"/>
      <c r="K5228" s="2">
        <v>2500</v>
      </c>
      <c r="L5228" s="2"/>
      <c r="M5228" s="4">
        <v>2500</v>
      </c>
      <c r="N5228" s="2"/>
      <c r="O5228" s="4">
        <v>0</v>
      </c>
      <c r="P5228" s="2"/>
      <c r="Q5228" s="4">
        <f t="shared" si="142"/>
        <v>2500</v>
      </c>
      <c r="T5228" s="13"/>
    </row>
    <row r="5229" spans="1:20" ht="11.85" customHeight="1" x14ac:dyDescent="0.2">
      <c r="A5229" s="3" t="s">
        <v>2011</v>
      </c>
      <c r="C5229" s="2">
        <v>1192.49</v>
      </c>
      <c r="D5229" s="2"/>
      <c r="E5229" s="2">
        <v>1153.4100000000001</v>
      </c>
      <c r="F5229" s="2"/>
      <c r="G5229" s="2">
        <v>1132.1199999999999</v>
      </c>
      <c r="H5229" s="2"/>
      <c r="I5229" s="2">
        <v>1200</v>
      </c>
      <c r="J5229" s="2"/>
      <c r="K5229" s="2">
        <v>1200</v>
      </c>
      <c r="L5229" s="2"/>
      <c r="M5229" s="4">
        <v>1200</v>
      </c>
      <c r="N5229" s="2"/>
      <c r="O5229" s="4">
        <v>0</v>
      </c>
      <c r="P5229" s="2"/>
      <c r="Q5229" s="4">
        <f t="shared" si="142"/>
        <v>1200</v>
      </c>
      <c r="T5229" s="13"/>
    </row>
    <row r="5230" spans="1:20" ht="11.85" customHeight="1" x14ac:dyDescent="0.2">
      <c r="A5230" s="3" t="s">
        <v>2012</v>
      </c>
      <c r="C5230" s="2">
        <v>607.6</v>
      </c>
      <c r="D5230" s="2"/>
      <c r="E5230" s="2">
        <v>649.38</v>
      </c>
      <c r="F5230" s="2"/>
      <c r="G5230" s="2">
        <v>0</v>
      </c>
      <c r="H5230" s="2"/>
      <c r="I5230" s="2">
        <v>600</v>
      </c>
      <c r="J5230" s="2"/>
      <c r="K5230" s="2">
        <v>400</v>
      </c>
      <c r="L5230" s="2"/>
      <c r="M5230" s="4">
        <v>600</v>
      </c>
      <c r="N5230" s="2"/>
      <c r="O5230" s="4">
        <v>0</v>
      </c>
      <c r="P5230" s="2"/>
      <c r="Q5230" s="4">
        <f t="shared" si="142"/>
        <v>600</v>
      </c>
      <c r="T5230" s="13"/>
    </row>
    <row r="5231" spans="1:20" ht="11.85" hidden="1" customHeight="1" x14ac:dyDescent="0.2">
      <c r="A5231" s="3" t="s">
        <v>2013</v>
      </c>
      <c r="C5231" s="2">
        <v>0</v>
      </c>
      <c r="D5231" s="2"/>
      <c r="E5231" s="2">
        <v>0</v>
      </c>
      <c r="F5231" s="2"/>
      <c r="G5231" s="2">
        <v>0</v>
      </c>
      <c r="H5231" s="2"/>
      <c r="I5231" s="2">
        <v>0</v>
      </c>
      <c r="J5231" s="2"/>
      <c r="K5231" s="2">
        <v>0</v>
      </c>
      <c r="L5231" s="2"/>
      <c r="M5231" s="4">
        <v>0</v>
      </c>
      <c r="N5231" s="2"/>
      <c r="O5231" s="4">
        <v>0</v>
      </c>
      <c r="P5231" s="2"/>
      <c r="Q5231" s="4">
        <f t="shared" si="142"/>
        <v>0</v>
      </c>
      <c r="T5231" s="13"/>
    </row>
    <row r="5232" spans="1:20" ht="11.85" customHeight="1" x14ac:dyDescent="0.2">
      <c r="A5232" s="3" t="s">
        <v>2014</v>
      </c>
      <c r="C5232" s="14">
        <v>71542.5</v>
      </c>
      <c r="D5232" s="2"/>
      <c r="E5232" s="14">
        <v>70510.52</v>
      </c>
      <c r="F5232" s="2"/>
      <c r="G5232" s="14">
        <v>61735.01</v>
      </c>
      <c r="H5232" s="2"/>
      <c r="I5232" s="14">
        <v>70000</v>
      </c>
      <c r="J5232" s="2"/>
      <c r="K5232" s="14">
        <v>70000</v>
      </c>
      <c r="L5232" s="2"/>
      <c r="M5232" s="15">
        <v>70000</v>
      </c>
      <c r="N5232" s="2"/>
      <c r="O5232" s="15">
        <v>0</v>
      </c>
      <c r="P5232" s="2"/>
      <c r="Q5232" s="15">
        <f t="shared" si="142"/>
        <v>70000</v>
      </c>
      <c r="T5232" s="13"/>
    </row>
    <row r="5233" spans="1:21" ht="11.85" hidden="1" customHeight="1" x14ac:dyDescent="0.2">
      <c r="A5233" s="3" t="s">
        <v>2015</v>
      </c>
      <c r="C5233" s="14">
        <v>0</v>
      </c>
      <c r="D5233" s="2"/>
      <c r="E5233" s="14">
        <v>0</v>
      </c>
      <c r="F5233" s="2"/>
      <c r="G5233" s="14">
        <v>0</v>
      </c>
      <c r="H5233" s="2"/>
      <c r="I5233" s="14">
        <v>0</v>
      </c>
      <c r="J5233" s="2"/>
      <c r="K5233" s="15">
        <v>0</v>
      </c>
      <c r="L5233" s="2"/>
      <c r="M5233" s="15">
        <v>0</v>
      </c>
      <c r="N5233" s="2"/>
      <c r="O5233" s="15">
        <v>0</v>
      </c>
      <c r="P5233" s="2"/>
      <c r="Q5233" s="15">
        <f t="shared" si="142"/>
        <v>0</v>
      </c>
      <c r="T5233" s="13"/>
    </row>
    <row r="5234" spans="1:21" ht="11.85" customHeight="1" x14ac:dyDescent="0.2">
      <c r="A5234" s="3" t="s">
        <v>322</v>
      </c>
      <c r="C5234" s="2">
        <f>SUM(C5219:C5233)</f>
        <v>84732.209999999992</v>
      </c>
      <c r="D5234" s="2"/>
      <c r="E5234" s="2">
        <f>SUM(E5219:E5233)</f>
        <v>85843.23000000001</v>
      </c>
      <c r="F5234" s="2"/>
      <c r="G5234" s="2">
        <f>SUM(G5219:G5233)</f>
        <v>73876.820000000007</v>
      </c>
      <c r="H5234" s="2"/>
      <c r="I5234" s="2">
        <f>SUM(I5219:I5233)</f>
        <v>85200</v>
      </c>
      <c r="J5234" s="2"/>
      <c r="K5234" s="4">
        <f>SUM(K5219:K5233)</f>
        <v>85200</v>
      </c>
      <c r="L5234" s="2"/>
      <c r="M5234" s="4">
        <f>SUM(M5219:M5233)</f>
        <v>85200</v>
      </c>
      <c r="N5234" s="2"/>
      <c r="O5234" s="4">
        <f>SUM(O5219:O5233)</f>
        <v>0</v>
      </c>
      <c r="P5234" s="2"/>
      <c r="Q5234" s="4">
        <f>SUM(Q5219:Q5233)</f>
        <v>85200</v>
      </c>
      <c r="T5234" s="13"/>
      <c r="U5234" s="2"/>
    </row>
    <row r="5235" spans="1:21" ht="11.85" customHeight="1" x14ac:dyDescent="0.2">
      <c r="D5235" s="2"/>
      <c r="F5235" s="2"/>
      <c r="H5235" s="2"/>
      <c r="J5235" s="2"/>
      <c r="L5235" s="2"/>
      <c r="N5235" s="2"/>
      <c r="P5235" s="2"/>
      <c r="T5235" s="13"/>
    </row>
    <row r="5236" spans="1:21" ht="11.85" customHeight="1" x14ac:dyDescent="0.2">
      <c r="A5236" s="3" t="s">
        <v>2016</v>
      </c>
      <c r="C5236" s="2">
        <v>0</v>
      </c>
      <c r="D5236" s="2"/>
      <c r="E5236" s="2">
        <v>0</v>
      </c>
      <c r="F5236" s="2"/>
      <c r="G5236" s="2">
        <v>0</v>
      </c>
      <c r="H5236" s="2"/>
      <c r="I5236" s="2">
        <v>0</v>
      </c>
      <c r="J5236" s="2"/>
      <c r="K5236" s="4">
        <v>0</v>
      </c>
      <c r="L5236" s="2"/>
      <c r="M5236" s="4">
        <v>0</v>
      </c>
      <c r="N5236" s="2"/>
      <c r="O5236" s="4">
        <v>0</v>
      </c>
      <c r="P5236" s="2"/>
      <c r="Q5236" s="4">
        <f>M5236+O5236</f>
        <v>0</v>
      </c>
      <c r="T5236" s="13"/>
    </row>
    <row r="5237" spans="1:21" ht="11.85" customHeight="1" x14ac:dyDescent="0.2">
      <c r="A5237" s="3" t="s">
        <v>2017</v>
      </c>
      <c r="C5237" s="14">
        <v>5855</v>
      </c>
      <c r="D5237" s="2"/>
      <c r="E5237" s="14">
        <v>0</v>
      </c>
      <c r="F5237" s="2"/>
      <c r="G5237" s="14">
        <v>0</v>
      </c>
      <c r="H5237" s="2"/>
      <c r="I5237" s="14">
        <v>0</v>
      </c>
      <c r="J5237" s="2"/>
      <c r="K5237" s="15">
        <v>0</v>
      </c>
      <c r="L5237" s="2"/>
      <c r="M5237" s="15">
        <v>0</v>
      </c>
      <c r="N5237" s="2"/>
      <c r="O5237" s="15">
        <v>0</v>
      </c>
      <c r="P5237" s="2"/>
      <c r="Q5237" s="15">
        <f>M5237+O5237</f>
        <v>0</v>
      </c>
      <c r="T5237" s="13"/>
    </row>
    <row r="5238" spans="1:21" ht="11.85" customHeight="1" x14ac:dyDescent="0.2">
      <c r="A5238" s="3" t="s">
        <v>325</v>
      </c>
      <c r="C5238" s="2">
        <f>SUM(C5236:C5237)</f>
        <v>5855</v>
      </c>
      <c r="D5238" s="2"/>
      <c r="E5238" s="2">
        <f>SUM(E5236:E5237)</f>
        <v>0</v>
      </c>
      <c r="F5238" s="2"/>
      <c r="G5238" s="2">
        <f>SUM(G5236:G5237)</f>
        <v>0</v>
      </c>
      <c r="H5238" s="2"/>
      <c r="I5238" s="2">
        <f>SUM(I5236:I5237)</f>
        <v>0</v>
      </c>
      <c r="J5238" s="2"/>
      <c r="K5238" s="4">
        <f>SUM(K5236:K5237)</f>
        <v>0</v>
      </c>
      <c r="L5238" s="2"/>
      <c r="M5238" s="4">
        <f>SUM(M5236:M5237)</f>
        <v>0</v>
      </c>
      <c r="N5238" s="2"/>
      <c r="O5238" s="4">
        <f>SUM(O5236:O5237)</f>
        <v>0</v>
      </c>
      <c r="P5238" s="2"/>
      <c r="Q5238" s="4">
        <f>SUM(Q5236:Q5237)</f>
        <v>0</v>
      </c>
      <c r="T5238" s="13"/>
    </row>
    <row r="5239" spans="1:21" ht="11.85" customHeight="1" x14ac:dyDescent="0.2">
      <c r="D5239" s="2"/>
      <c r="F5239" s="2"/>
      <c r="H5239" s="2"/>
      <c r="J5239" s="2"/>
      <c r="L5239" s="2"/>
      <c r="N5239" s="2"/>
      <c r="P5239" s="2"/>
    </row>
    <row r="5240" spans="1:21" ht="11.85" customHeight="1" x14ac:dyDescent="0.2">
      <c r="A5240" s="3" t="s">
        <v>2018</v>
      </c>
      <c r="C5240" s="2">
        <f>C5203+C5216+C5234+C5238</f>
        <v>221351.16</v>
      </c>
      <c r="D5240" s="2"/>
      <c r="E5240" s="2">
        <f>E5203+E5216+E5234+E5238</f>
        <v>223365.73</v>
      </c>
      <c r="F5240" s="2"/>
      <c r="G5240" s="2">
        <f>G5203+G5216+G5234+G5238</f>
        <v>219816.57</v>
      </c>
      <c r="H5240" s="2"/>
      <c r="I5240" s="2">
        <f>I5203+I5216+I5234+I5238</f>
        <v>231464</v>
      </c>
      <c r="J5240" s="2"/>
      <c r="K5240" s="4">
        <f>K5203+K5216+K5234+K5238</f>
        <v>231464</v>
      </c>
      <c r="L5240" s="2"/>
      <c r="M5240" s="4">
        <f>M5203+M5216+M5234+M5238</f>
        <v>238135</v>
      </c>
      <c r="N5240" s="2"/>
      <c r="O5240" s="4">
        <f>O5203+O5216+O5234+O5238</f>
        <v>0</v>
      </c>
      <c r="P5240" s="2"/>
      <c r="Q5240" s="4">
        <f>Q5203+Q5216+Q5234+Q5238</f>
        <v>238135</v>
      </c>
      <c r="T5240" s="13"/>
      <c r="U5240" s="2"/>
    </row>
    <row r="5241" spans="1:21" ht="11.85" customHeight="1" x14ac:dyDescent="0.2">
      <c r="D5241" s="2"/>
      <c r="F5241" s="2"/>
      <c r="H5241" s="2"/>
      <c r="J5241" s="2"/>
      <c r="L5241" s="2"/>
      <c r="N5241" s="2"/>
      <c r="P5241" s="2"/>
    </row>
    <row r="5242" spans="1:21" ht="11.85" customHeight="1" x14ac:dyDescent="0.2">
      <c r="D5242" s="2"/>
      <c r="F5242" s="2"/>
      <c r="H5242" s="2"/>
      <c r="J5242" s="2"/>
      <c r="L5242" s="2"/>
      <c r="N5242" s="2"/>
      <c r="P5242" s="2"/>
    </row>
    <row r="5243" spans="1:21" ht="11.85" customHeight="1" x14ac:dyDescent="0.2">
      <c r="D5243" s="2"/>
      <c r="F5243" s="2"/>
      <c r="H5243" s="2"/>
      <c r="J5243" s="2"/>
      <c r="L5243" s="2"/>
      <c r="N5243" s="2"/>
      <c r="P5243" s="2"/>
    </row>
    <row r="5244" spans="1:21" ht="11.85" customHeight="1" x14ac:dyDescent="0.2">
      <c r="D5244" s="2"/>
      <c r="F5244" s="2"/>
      <c r="H5244" s="2"/>
      <c r="J5244" s="2"/>
      <c r="L5244" s="2"/>
      <c r="N5244" s="2"/>
      <c r="P5244" s="2"/>
    </row>
    <row r="5245" spans="1:21" ht="11.85" customHeight="1" x14ac:dyDescent="0.2">
      <c r="D5245" s="2"/>
      <c r="F5245" s="2"/>
      <c r="H5245" s="2"/>
      <c r="J5245" s="2"/>
      <c r="L5245" s="2"/>
      <c r="N5245" s="2"/>
      <c r="P5245" s="2"/>
    </row>
    <row r="5246" spans="1:21" ht="11.85" customHeight="1" x14ac:dyDescent="0.2">
      <c r="D5246" s="2"/>
      <c r="F5246" s="2"/>
      <c r="H5246" s="2"/>
      <c r="J5246" s="2"/>
      <c r="L5246" s="2"/>
      <c r="N5246" s="2"/>
      <c r="P5246" s="2"/>
    </row>
    <row r="5247" spans="1:21" ht="11.85" customHeight="1" x14ac:dyDescent="0.2">
      <c r="D5247" s="2"/>
      <c r="F5247" s="2"/>
      <c r="H5247" s="2"/>
      <c r="J5247" s="2"/>
      <c r="L5247" s="2"/>
      <c r="N5247" s="2"/>
      <c r="P5247" s="2"/>
    </row>
    <row r="5248" spans="1:21" ht="11.85" customHeight="1" x14ac:dyDescent="0.2">
      <c r="D5248" s="2"/>
      <c r="F5248" s="2"/>
      <c r="H5248" s="2"/>
      <c r="J5248" s="2"/>
      <c r="L5248" s="2"/>
      <c r="N5248" s="2"/>
      <c r="P5248" s="2"/>
    </row>
    <row r="5249" spans="1:17" ht="11.85" customHeight="1" x14ac:dyDescent="0.2">
      <c r="D5249" s="2"/>
      <c r="F5249" s="2"/>
      <c r="H5249" s="2"/>
      <c r="J5249" s="2"/>
      <c r="L5249" s="2"/>
      <c r="N5249" s="2"/>
      <c r="P5249" s="2"/>
    </row>
    <row r="5250" spans="1:17" ht="11.85" customHeight="1" x14ac:dyDescent="0.2">
      <c r="D5250" s="2"/>
      <c r="F5250" s="2"/>
      <c r="H5250" s="2"/>
      <c r="J5250" s="2"/>
      <c r="L5250" s="2"/>
      <c r="N5250" s="2"/>
      <c r="P5250" s="2"/>
    </row>
    <row r="5251" spans="1:17" ht="11.85" customHeight="1" x14ac:dyDescent="0.2">
      <c r="A5251" s="1"/>
      <c r="B5251" s="1"/>
      <c r="E5251" s="2" t="str">
        <f>$E$1</f>
        <v>CITY OF BRADY</v>
      </c>
    </row>
    <row r="5252" spans="1:17" ht="11.85" customHeight="1" x14ac:dyDescent="0.2">
      <c r="E5252" s="2" t="str">
        <f>$E$2</f>
        <v>BUDGET REPORT</v>
      </c>
    </row>
    <row r="5253" spans="1:17" ht="11.85" customHeight="1" x14ac:dyDescent="0.2">
      <c r="E5253" s="2" t="str">
        <f>$E$3</f>
        <v>FISCAL YEAR 2022 - 2023</v>
      </c>
    </row>
    <row r="5254" spans="1:17" ht="11.85" customHeight="1" x14ac:dyDescent="0.2">
      <c r="A5254" s="3" t="s">
        <v>1916</v>
      </c>
    </row>
    <row r="5255" spans="1:17" ht="11.85" customHeight="1" x14ac:dyDescent="0.2">
      <c r="A5255" s="3" t="s">
        <v>2019</v>
      </c>
    </row>
    <row r="5256" spans="1:17" ht="11.85" customHeight="1" x14ac:dyDescent="0.2">
      <c r="I5256" s="49" t="str">
        <f>$I$6</f>
        <v>(----- 2021-2022 ------)</v>
      </c>
      <c r="J5256" s="49"/>
      <c r="K5256" s="49"/>
      <c r="L5256" s="6"/>
      <c r="M5256" s="49" t="str">
        <f>$M$6</f>
        <v>2022-2023</v>
      </c>
      <c r="N5256" s="49"/>
      <c r="O5256" s="49"/>
      <c r="P5256" s="49"/>
      <c r="Q5256" s="49"/>
    </row>
    <row r="5257" spans="1:17" ht="11.85" customHeight="1" x14ac:dyDescent="0.2">
      <c r="C5257" s="7" t="str">
        <f>$C$7</f>
        <v>2018-2019</v>
      </c>
      <c r="D5257" s="6"/>
      <c r="E5257" s="7" t="str">
        <f>$E$7</f>
        <v>2019-2020</v>
      </c>
      <c r="F5257" s="6"/>
      <c r="G5257" s="7" t="str">
        <f>$G$7</f>
        <v>2020-2021</v>
      </c>
      <c r="H5257" s="6"/>
      <c r="I5257" s="7" t="s">
        <v>9</v>
      </c>
      <c r="J5257" s="6"/>
      <c r="K5257" s="8" t="str">
        <f>+$K$7</f>
        <v>PROJECTED</v>
      </c>
      <c r="L5257" s="6"/>
      <c r="M5257" s="8" t="str">
        <f>$M$7</f>
        <v>2022-2023</v>
      </c>
      <c r="N5257" s="6"/>
      <c r="O5257" s="8" t="str">
        <f>$O$7</f>
        <v>2022-2023</v>
      </c>
      <c r="P5257" s="6"/>
      <c r="Q5257" s="8" t="str">
        <f>$Q$7</f>
        <v xml:space="preserve">APPROVED </v>
      </c>
    </row>
    <row r="5258" spans="1:17" ht="11.85" customHeight="1" x14ac:dyDescent="0.2">
      <c r="A5258" s="9" t="s">
        <v>268</v>
      </c>
      <c r="C5258" s="10" t="s">
        <v>12</v>
      </c>
      <c r="D5258" s="6"/>
      <c r="E5258" s="10" t="s">
        <v>12</v>
      </c>
      <c r="F5258" s="6"/>
      <c r="G5258" s="10" t="s">
        <v>12</v>
      </c>
      <c r="H5258" s="6"/>
      <c r="I5258" s="10" t="s">
        <v>13</v>
      </c>
      <c r="J5258" s="6"/>
      <c r="K5258" s="11" t="s">
        <v>13</v>
      </c>
      <c r="L5258" s="6"/>
      <c r="M5258" s="11" t="str">
        <f>$M$8</f>
        <v>BASE</v>
      </c>
      <c r="N5258" s="6"/>
      <c r="O5258" s="11" t="str">
        <f>$O$8</f>
        <v>SUPPLEMENTAL</v>
      </c>
      <c r="P5258" s="6"/>
      <c r="Q5258" s="11" t="str">
        <f>$Q$8</f>
        <v>BUDGET</v>
      </c>
    </row>
    <row r="5259" spans="1:17" ht="11.85" customHeight="1" x14ac:dyDescent="0.2"/>
    <row r="5260" spans="1:17" ht="11.85" customHeight="1" x14ac:dyDescent="0.2">
      <c r="A5260" s="12" t="s">
        <v>281</v>
      </c>
    </row>
    <row r="5261" spans="1:17" ht="11.85" hidden="1" customHeight="1" x14ac:dyDescent="0.2">
      <c r="A5261" s="3" t="s">
        <v>2020</v>
      </c>
      <c r="C5261" s="2">
        <v>0</v>
      </c>
      <c r="D5261" s="2"/>
      <c r="E5261" s="2">
        <v>0</v>
      </c>
      <c r="F5261" s="2"/>
      <c r="G5261" s="2">
        <v>0</v>
      </c>
      <c r="H5261" s="2"/>
      <c r="I5261" s="2">
        <v>0</v>
      </c>
      <c r="J5261" s="2"/>
      <c r="K5261" s="4">
        <v>0</v>
      </c>
      <c r="L5261" s="2"/>
      <c r="M5261" s="4">
        <v>0</v>
      </c>
      <c r="N5261" s="2"/>
      <c r="O5261" s="4">
        <v>0</v>
      </c>
      <c r="P5261" s="2"/>
      <c r="Q5261" s="4">
        <f t="shared" ref="Q5261:Q5304" si="143">M5261+O5261</f>
        <v>0</v>
      </c>
    </row>
    <row r="5262" spans="1:17" ht="11.85" hidden="1" customHeight="1" x14ac:dyDescent="0.2">
      <c r="A5262" s="3" t="s">
        <v>2021</v>
      </c>
      <c r="C5262" s="2">
        <v>0</v>
      </c>
      <c r="D5262" s="2"/>
      <c r="E5262" s="2">
        <v>0</v>
      </c>
      <c r="F5262" s="2"/>
      <c r="G5262" s="2">
        <v>0</v>
      </c>
      <c r="H5262" s="2"/>
      <c r="I5262" s="2">
        <v>0</v>
      </c>
      <c r="J5262" s="2"/>
      <c r="K5262" s="4">
        <v>0</v>
      </c>
      <c r="L5262" s="2"/>
      <c r="M5262" s="4">
        <v>0</v>
      </c>
      <c r="N5262" s="2"/>
      <c r="O5262" s="4">
        <v>0</v>
      </c>
      <c r="P5262" s="2"/>
      <c r="Q5262" s="4">
        <f t="shared" si="143"/>
        <v>0</v>
      </c>
    </row>
    <row r="5263" spans="1:17" ht="11.85" hidden="1" customHeight="1" x14ac:dyDescent="0.2">
      <c r="A5263" s="3" t="s">
        <v>2022</v>
      </c>
      <c r="C5263" s="2">
        <v>0</v>
      </c>
      <c r="D5263" s="2"/>
      <c r="E5263" s="2">
        <v>0</v>
      </c>
      <c r="F5263" s="2"/>
      <c r="G5263" s="2">
        <v>0</v>
      </c>
      <c r="H5263" s="2"/>
      <c r="I5263" s="2">
        <v>0</v>
      </c>
      <c r="J5263" s="2"/>
      <c r="K5263" s="4">
        <v>0</v>
      </c>
      <c r="L5263" s="2"/>
      <c r="M5263" s="4">
        <v>0</v>
      </c>
      <c r="N5263" s="2"/>
      <c r="O5263" s="4">
        <v>0</v>
      </c>
      <c r="P5263" s="2"/>
      <c r="Q5263" s="4">
        <f t="shared" si="143"/>
        <v>0</v>
      </c>
    </row>
    <row r="5264" spans="1:17" ht="11.85" hidden="1" customHeight="1" x14ac:dyDescent="0.2">
      <c r="A5264" s="3" t="s">
        <v>2023</v>
      </c>
      <c r="C5264" s="2">
        <v>0</v>
      </c>
      <c r="D5264" s="2"/>
      <c r="E5264" s="2">
        <v>0</v>
      </c>
      <c r="F5264" s="2"/>
      <c r="G5264" s="2">
        <v>0</v>
      </c>
      <c r="H5264" s="2"/>
      <c r="I5264" s="2">
        <v>0</v>
      </c>
      <c r="J5264" s="2"/>
      <c r="K5264" s="4">
        <v>0</v>
      </c>
      <c r="L5264" s="2"/>
      <c r="M5264" s="4">
        <v>0</v>
      </c>
      <c r="N5264" s="2"/>
      <c r="O5264" s="4">
        <v>0</v>
      </c>
      <c r="P5264" s="2"/>
      <c r="Q5264" s="4">
        <f t="shared" si="143"/>
        <v>0</v>
      </c>
    </row>
    <row r="5265" spans="1:21" ht="11.85" hidden="1" customHeight="1" x14ac:dyDescent="0.2">
      <c r="A5265" s="3" t="s">
        <v>2024</v>
      </c>
      <c r="C5265" s="2">
        <v>0</v>
      </c>
      <c r="D5265" s="2"/>
      <c r="E5265" s="2">
        <v>0</v>
      </c>
      <c r="F5265" s="2"/>
      <c r="G5265" s="2">
        <v>0</v>
      </c>
      <c r="H5265" s="2"/>
      <c r="I5265" s="2">
        <v>0</v>
      </c>
      <c r="J5265" s="2"/>
      <c r="K5265" s="4">
        <v>0</v>
      </c>
      <c r="L5265" s="2"/>
      <c r="M5265" s="4">
        <v>0</v>
      </c>
      <c r="N5265" s="2"/>
      <c r="O5265" s="4">
        <v>0</v>
      </c>
      <c r="P5265" s="2"/>
      <c r="Q5265" s="4">
        <f t="shared" si="143"/>
        <v>0</v>
      </c>
    </row>
    <row r="5266" spans="1:21" ht="11.85" hidden="1" customHeight="1" x14ac:dyDescent="0.2">
      <c r="A5266" s="3" t="s">
        <v>2025</v>
      </c>
      <c r="C5266" s="2">
        <v>0</v>
      </c>
      <c r="D5266" s="2"/>
      <c r="E5266" s="2">
        <v>0</v>
      </c>
      <c r="F5266" s="2"/>
      <c r="G5266" s="2">
        <v>0</v>
      </c>
      <c r="H5266" s="2"/>
      <c r="I5266" s="2">
        <v>0</v>
      </c>
      <c r="J5266" s="2"/>
      <c r="K5266" s="4">
        <v>0</v>
      </c>
      <c r="L5266" s="2"/>
      <c r="M5266" s="4">
        <v>0</v>
      </c>
      <c r="N5266" s="2"/>
      <c r="O5266" s="4">
        <v>0</v>
      </c>
      <c r="P5266" s="2"/>
      <c r="Q5266" s="4">
        <f t="shared" si="143"/>
        <v>0</v>
      </c>
    </row>
    <row r="5267" spans="1:21" ht="11.85" hidden="1" customHeight="1" x14ac:dyDescent="0.2">
      <c r="A5267" s="3" t="s">
        <v>2026</v>
      </c>
      <c r="C5267" s="2">
        <v>0</v>
      </c>
      <c r="D5267" s="2"/>
      <c r="E5267" s="2">
        <v>0</v>
      </c>
      <c r="F5267" s="2"/>
      <c r="G5267" s="2">
        <v>0</v>
      </c>
      <c r="H5267" s="2"/>
      <c r="I5267" s="2">
        <v>0</v>
      </c>
      <c r="J5267" s="2"/>
      <c r="K5267" s="4">
        <v>0</v>
      </c>
      <c r="L5267" s="2"/>
      <c r="M5267" s="4">
        <v>0</v>
      </c>
      <c r="N5267" s="2"/>
      <c r="O5267" s="4">
        <v>0</v>
      </c>
      <c r="P5267" s="2"/>
      <c r="Q5267" s="4">
        <f t="shared" si="143"/>
        <v>0</v>
      </c>
    </row>
    <row r="5268" spans="1:21" ht="11.85" hidden="1" customHeight="1" x14ac:dyDescent="0.2">
      <c r="A5268" s="3" t="s">
        <v>2027</v>
      </c>
      <c r="C5268" s="2">
        <v>0</v>
      </c>
      <c r="D5268" s="2"/>
      <c r="E5268" s="2">
        <v>0</v>
      </c>
      <c r="F5268" s="2"/>
      <c r="G5268" s="2">
        <v>0</v>
      </c>
      <c r="H5268" s="2"/>
      <c r="I5268" s="2">
        <v>0</v>
      </c>
      <c r="J5268" s="2"/>
      <c r="K5268" s="4">
        <v>0</v>
      </c>
      <c r="L5268" s="2"/>
      <c r="M5268" s="4">
        <v>0</v>
      </c>
      <c r="N5268" s="2"/>
      <c r="O5268" s="4">
        <v>0</v>
      </c>
      <c r="P5268" s="2"/>
      <c r="Q5268" s="4">
        <f t="shared" si="143"/>
        <v>0</v>
      </c>
    </row>
    <row r="5269" spans="1:21" ht="11.85" hidden="1" customHeight="1" x14ac:dyDescent="0.2">
      <c r="A5269" s="3" t="s">
        <v>2028</v>
      </c>
      <c r="C5269" s="2">
        <v>0</v>
      </c>
      <c r="D5269" s="2"/>
      <c r="E5269" s="2">
        <v>0</v>
      </c>
      <c r="F5269" s="2"/>
      <c r="G5269" s="2">
        <v>0</v>
      </c>
      <c r="H5269" s="2"/>
      <c r="I5269" s="2">
        <v>0</v>
      </c>
      <c r="J5269" s="2"/>
      <c r="K5269" s="4">
        <v>0</v>
      </c>
      <c r="L5269" s="2"/>
      <c r="M5269" s="4">
        <v>0</v>
      </c>
      <c r="N5269" s="2"/>
      <c r="O5269" s="4">
        <v>0</v>
      </c>
      <c r="P5269" s="2"/>
      <c r="Q5269" s="4">
        <f t="shared" si="143"/>
        <v>0</v>
      </c>
    </row>
    <row r="5270" spans="1:21" ht="11.85" hidden="1" customHeight="1" x14ac:dyDescent="0.2">
      <c r="A5270" s="3" t="s">
        <v>2029</v>
      </c>
      <c r="C5270" s="2">
        <v>0</v>
      </c>
      <c r="D5270" s="2"/>
      <c r="E5270" s="2">
        <v>0</v>
      </c>
      <c r="F5270" s="2"/>
      <c r="G5270" s="2">
        <v>0</v>
      </c>
      <c r="H5270" s="2"/>
      <c r="I5270" s="2">
        <v>0</v>
      </c>
      <c r="J5270" s="2"/>
      <c r="K5270" s="4">
        <v>0</v>
      </c>
      <c r="L5270" s="2"/>
      <c r="M5270" s="4">
        <v>0</v>
      </c>
      <c r="N5270" s="2"/>
      <c r="O5270" s="4">
        <v>0</v>
      </c>
      <c r="P5270" s="2"/>
      <c r="Q5270" s="4">
        <f t="shared" si="143"/>
        <v>0</v>
      </c>
    </row>
    <row r="5271" spans="1:21" ht="11.85" hidden="1" customHeight="1" x14ac:dyDescent="0.2">
      <c r="A5271" s="3" t="s">
        <v>2030</v>
      </c>
      <c r="C5271" s="2">
        <v>0</v>
      </c>
      <c r="D5271" s="2"/>
      <c r="E5271" s="2">
        <v>0</v>
      </c>
      <c r="F5271" s="2"/>
      <c r="G5271" s="2">
        <v>0</v>
      </c>
      <c r="H5271" s="2"/>
      <c r="I5271" s="2">
        <v>0</v>
      </c>
      <c r="J5271" s="2"/>
      <c r="K5271" s="4">
        <v>0</v>
      </c>
      <c r="L5271" s="2"/>
      <c r="M5271" s="4">
        <v>0</v>
      </c>
      <c r="N5271" s="2"/>
      <c r="O5271" s="4">
        <v>0</v>
      </c>
      <c r="P5271" s="2"/>
      <c r="Q5271" s="4">
        <f t="shared" si="143"/>
        <v>0</v>
      </c>
    </row>
    <row r="5272" spans="1:21" ht="11.85" hidden="1" customHeight="1" x14ac:dyDescent="0.2">
      <c r="A5272" s="3" t="s">
        <v>2031</v>
      </c>
      <c r="C5272" s="2">
        <v>0</v>
      </c>
      <c r="D5272" s="2"/>
      <c r="E5272" s="2">
        <v>0</v>
      </c>
      <c r="F5272" s="2"/>
      <c r="G5272" s="2">
        <v>0</v>
      </c>
      <c r="H5272" s="2"/>
      <c r="I5272" s="2">
        <v>0</v>
      </c>
      <c r="J5272" s="2"/>
      <c r="K5272" s="4">
        <v>0</v>
      </c>
      <c r="L5272" s="2"/>
      <c r="M5272" s="4">
        <v>0</v>
      </c>
      <c r="N5272" s="2"/>
      <c r="O5272" s="4">
        <v>0</v>
      </c>
      <c r="P5272" s="2"/>
      <c r="Q5272" s="4">
        <f t="shared" si="143"/>
        <v>0</v>
      </c>
    </row>
    <row r="5273" spans="1:21" ht="11.85" hidden="1" customHeight="1" x14ac:dyDescent="0.2">
      <c r="A5273" s="3" t="s">
        <v>2032</v>
      </c>
      <c r="C5273" s="2">
        <v>0</v>
      </c>
      <c r="D5273" s="2"/>
      <c r="E5273" s="2">
        <v>0</v>
      </c>
      <c r="F5273" s="2"/>
      <c r="G5273" s="2">
        <v>0</v>
      </c>
      <c r="H5273" s="2"/>
      <c r="I5273" s="2">
        <v>0</v>
      </c>
      <c r="J5273" s="2"/>
      <c r="K5273" s="4">
        <v>0</v>
      </c>
      <c r="L5273" s="2"/>
      <c r="M5273" s="4">
        <v>0</v>
      </c>
      <c r="N5273" s="2"/>
      <c r="O5273" s="4">
        <v>0</v>
      </c>
      <c r="P5273" s="2"/>
      <c r="Q5273" s="4">
        <f t="shared" si="143"/>
        <v>0</v>
      </c>
    </row>
    <row r="5274" spans="1:21" ht="11.85" hidden="1" customHeight="1" x14ac:dyDescent="0.2">
      <c r="A5274" s="3" t="s">
        <v>2033</v>
      </c>
      <c r="C5274" s="2">
        <v>0</v>
      </c>
      <c r="D5274" s="2"/>
      <c r="E5274" s="2">
        <v>0</v>
      </c>
      <c r="F5274" s="2"/>
      <c r="G5274" s="2">
        <v>0</v>
      </c>
      <c r="H5274" s="2"/>
      <c r="I5274" s="2">
        <v>0</v>
      </c>
      <c r="J5274" s="2"/>
      <c r="K5274" s="4">
        <v>0</v>
      </c>
      <c r="L5274" s="2"/>
      <c r="M5274" s="4">
        <v>0</v>
      </c>
      <c r="N5274" s="2"/>
      <c r="O5274" s="4">
        <v>0</v>
      </c>
      <c r="P5274" s="2"/>
      <c r="Q5274" s="4">
        <f t="shared" si="143"/>
        <v>0</v>
      </c>
    </row>
    <row r="5275" spans="1:21" ht="11.85" customHeight="1" x14ac:dyDescent="0.2">
      <c r="A5275" s="3" t="s">
        <v>2034</v>
      </c>
      <c r="C5275" s="2">
        <v>0</v>
      </c>
      <c r="D5275" s="2"/>
      <c r="E5275" s="2">
        <v>0</v>
      </c>
      <c r="F5275" s="2"/>
      <c r="G5275" s="2">
        <v>0</v>
      </c>
      <c r="H5275" s="2"/>
      <c r="I5275" s="2">
        <v>56400</v>
      </c>
      <c r="J5275" s="2"/>
      <c r="K5275" s="4">
        <v>135000</v>
      </c>
      <c r="L5275" s="2"/>
      <c r="M5275" s="4">
        <v>720000</v>
      </c>
      <c r="N5275" s="2"/>
      <c r="O5275" s="4">
        <v>0</v>
      </c>
      <c r="P5275" s="2"/>
      <c r="Q5275" s="4">
        <f t="shared" si="143"/>
        <v>720000</v>
      </c>
    </row>
    <row r="5276" spans="1:21" ht="11.85" customHeight="1" x14ac:dyDescent="0.2">
      <c r="A5276" s="3" t="s">
        <v>2035</v>
      </c>
      <c r="C5276" s="2">
        <v>0</v>
      </c>
      <c r="D5276" s="2"/>
      <c r="E5276" s="2">
        <v>0</v>
      </c>
      <c r="F5276" s="2"/>
      <c r="G5276" s="2">
        <v>0</v>
      </c>
      <c r="H5276" s="2"/>
      <c r="I5276" s="2">
        <v>0</v>
      </c>
      <c r="J5276" s="2"/>
      <c r="K5276" s="4">
        <v>95000</v>
      </c>
      <c r="L5276" s="2"/>
      <c r="M5276" s="4">
        <v>0</v>
      </c>
      <c r="N5276" s="2"/>
      <c r="O5276" s="4">
        <v>0</v>
      </c>
      <c r="P5276" s="2"/>
      <c r="Q5276" s="4">
        <f t="shared" si="143"/>
        <v>0</v>
      </c>
      <c r="R5276" s="2"/>
      <c r="U5276" s="4"/>
    </row>
    <row r="5277" spans="1:21" ht="11.85" customHeight="1" x14ac:dyDescent="0.2">
      <c r="A5277" s="3" t="s">
        <v>2036</v>
      </c>
      <c r="C5277" s="2">
        <v>0</v>
      </c>
      <c r="D5277" s="2"/>
      <c r="E5277" s="2">
        <v>0</v>
      </c>
      <c r="F5277" s="2"/>
      <c r="G5277" s="2">
        <v>0</v>
      </c>
      <c r="H5277" s="2"/>
      <c r="I5277" s="2">
        <v>0</v>
      </c>
      <c r="J5277" s="2"/>
      <c r="K5277" s="4">
        <v>0</v>
      </c>
      <c r="L5277" s="2"/>
      <c r="M5277" s="4">
        <v>0</v>
      </c>
      <c r="N5277" s="2"/>
      <c r="O5277" s="4">
        <v>0</v>
      </c>
      <c r="P5277" s="2"/>
      <c r="Q5277" s="4">
        <f t="shared" si="143"/>
        <v>0</v>
      </c>
    </row>
    <row r="5278" spans="1:21" ht="11.85" customHeight="1" x14ac:dyDescent="0.2">
      <c r="A5278" s="3" t="s">
        <v>2037</v>
      </c>
      <c r="C5278" s="2">
        <v>0</v>
      </c>
      <c r="D5278" s="2"/>
      <c r="E5278" s="2">
        <v>0</v>
      </c>
      <c r="F5278" s="2"/>
      <c r="G5278" s="2">
        <v>0</v>
      </c>
      <c r="H5278" s="2"/>
      <c r="I5278" s="2">
        <v>0</v>
      </c>
      <c r="J5278" s="2"/>
      <c r="K5278" s="4">
        <v>0</v>
      </c>
      <c r="L5278" s="2"/>
      <c r="M5278" s="4">
        <v>0</v>
      </c>
      <c r="N5278" s="2"/>
      <c r="O5278" s="4">
        <v>0</v>
      </c>
      <c r="P5278" s="2"/>
      <c r="Q5278" s="4">
        <f t="shared" si="143"/>
        <v>0</v>
      </c>
    </row>
    <row r="5279" spans="1:21" ht="11.85" customHeight="1" x14ac:dyDescent="0.2">
      <c r="A5279" s="3" t="s">
        <v>2038</v>
      </c>
      <c r="C5279" s="2">
        <v>0</v>
      </c>
      <c r="D5279" s="2"/>
      <c r="E5279" s="2">
        <v>256789.98</v>
      </c>
      <c r="F5279" s="2"/>
      <c r="G5279" s="2">
        <v>-12089</v>
      </c>
      <c r="H5279" s="2"/>
      <c r="I5279" s="2">
        <v>0</v>
      </c>
      <c r="J5279" s="2"/>
      <c r="K5279" s="4">
        <v>0</v>
      </c>
      <c r="L5279" s="2"/>
      <c r="M5279" s="4">
        <v>0</v>
      </c>
      <c r="N5279" s="2"/>
      <c r="O5279" s="4">
        <v>0</v>
      </c>
      <c r="P5279" s="2"/>
      <c r="Q5279" s="4">
        <f t="shared" si="143"/>
        <v>0</v>
      </c>
    </row>
    <row r="5280" spans="1:21" ht="11.85" customHeight="1" x14ac:dyDescent="0.2">
      <c r="A5280" s="3" t="s">
        <v>2039</v>
      </c>
      <c r="C5280" s="2">
        <v>62100</v>
      </c>
      <c r="D5280" s="2"/>
      <c r="E5280" s="2">
        <v>0</v>
      </c>
      <c r="F5280" s="2"/>
      <c r="G5280" s="2">
        <v>-34911</v>
      </c>
      <c r="H5280" s="2"/>
      <c r="I5280" s="2">
        <v>0</v>
      </c>
      <c r="J5280" s="2"/>
      <c r="K5280" s="4">
        <v>0</v>
      </c>
      <c r="L5280" s="2"/>
      <c r="M5280" s="4">
        <v>0</v>
      </c>
      <c r="N5280" s="2"/>
      <c r="O5280" s="4">
        <v>0</v>
      </c>
      <c r="P5280" s="2"/>
      <c r="Q5280" s="4">
        <f t="shared" si="143"/>
        <v>0</v>
      </c>
    </row>
    <row r="5281" spans="1:17" ht="11.85" customHeight="1" x14ac:dyDescent="0.2">
      <c r="A5281" s="3" t="s">
        <v>2040</v>
      </c>
      <c r="C5281" s="2">
        <v>56285.51</v>
      </c>
      <c r="D5281" s="2"/>
      <c r="E5281" s="2">
        <v>5200</v>
      </c>
      <c r="F5281" s="2"/>
      <c r="G5281" s="2">
        <v>4032.5</v>
      </c>
      <c r="H5281" s="2"/>
      <c r="I5281" s="2">
        <v>0</v>
      </c>
      <c r="J5281" s="2"/>
      <c r="K5281" s="4">
        <v>0</v>
      </c>
      <c r="L5281" s="2"/>
      <c r="M5281" s="4">
        <v>0</v>
      </c>
      <c r="N5281" s="2"/>
      <c r="O5281" s="4">
        <v>0</v>
      </c>
      <c r="P5281" s="2"/>
      <c r="Q5281" s="4">
        <f t="shared" si="143"/>
        <v>0</v>
      </c>
    </row>
    <row r="5282" spans="1:17" ht="11.85" customHeight="1" x14ac:dyDescent="0.2">
      <c r="A5282" s="3" t="s">
        <v>2041</v>
      </c>
      <c r="C5282" s="2">
        <v>0</v>
      </c>
      <c r="D5282" s="2"/>
      <c r="E5282" s="2">
        <v>0</v>
      </c>
      <c r="F5282" s="2"/>
      <c r="G5282" s="2">
        <v>0</v>
      </c>
      <c r="H5282" s="2"/>
      <c r="I5282" s="2">
        <v>0</v>
      </c>
      <c r="J5282" s="2"/>
      <c r="K5282" s="4">
        <v>0</v>
      </c>
      <c r="L5282" s="2"/>
      <c r="M5282" s="4">
        <v>0</v>
      </c>
      <c r="N5282" s="2"/>
      <c r="O5282" s="4">
        <v>0</v>
      </c>
      <c r="P5282" s="2"/>
      <c r="Q5282" s="4">
        <f t="shared" si="143"/>
        <v>0</v>
      </c>
    </row>
    <row r="5283" spans="1:17" ht="11.85" customHeight="1" x14ac:dyDescent="0.2">
      <c r="A5283" s="3" t="s">
        <v>2042</v>
      </c>
      <c r="C5283" s="2">
        <v>0</v>
      </c>
      <c r="D5283" s="2"/>
      <c r="E5283" s="2">
        <v>0</v>
      </c>
      <c r="F5283" s="2"/>
      <c r="G5283" s="2">
        <v>0</v>
      </c>
      <c r="H5283" s="2"/>
      <c r="I5283" s="2">
        <v>0</v>
      </c>
      <c r="J5283" s="2"/>
      <c r="K5283" s="4">
        <v>0</v>
      </c>
      <c r="L5283" s="2"/>
      <c r="M5283" s="4">
        <v>0</v>
      </c>
      <c r="N5283" s="2"/>
      <c r="O5283" s="4">
        <v>0</v>
      </c>
      <c r="P5283" s="2"/>
      <c r="Q5283" s="4">
        <f t="shared" si="143"/>
        <v>0</v>
      </c>
    </row>
    <row r="5284" spans="1:17" ht="11.85" customHeight="1" x14ac:dyDescent="0.2">
      <c r="A5284" s="3" t="s">
        <v>2043</v>
      </c>
      <c r="C5284" s="2">
        <v>0</v>
      </c>
      <c r="D5284" s="2"/>
      <c r="E5284" s="2">
        <v>0</v>
      </c>
      <c r="F5284" s="2"/>
      <c r="G5284" s="2">
        <v>0</v>
      </c>
      <c r="H5284" s="2"/>
      <c r="I5284" s="2">
        <v>0</v>
      </c>
      <c r="J5284" s="2"/>
      <c r="K5284" s="4">
        <v>0</v>
      </c>
      <c r="L5284" s="2"/>
      <c r="M5284" s="4">
        <v>0</v>
      </c>
      <c r="N5284" s="2"/>
      <c r="O5284" s="4">
        <v>0</v>
      </c>
      <c r="P5284" s="2"/>
      <c r="Q5284" s="4">
        <f t="shared" si="143"/>
        <v>0</v>
      </c>
    </row>
    <row r="5285" spans="1:17" ht="11.85" customHeight="1" x14ac:dyDescent="0.2">
      <c r="A5285" s="3" t="s">
        <v>2044</v>
      </c>
      <c r="C5285" s="2">
        <v>0</v>
      </c>
      <c r="D5285" s="2"/>
      <c r="E5285" s="2">
        <v>0</v>
      </c>
      <c r="F5285" s="2"/>
      <c r="G5285" s="2">
        <v>0</v>
      </c>
      <c r="H5285" s="2"/>
      <c r="I5285" s="2">
        <v>0</v>
      </c>
      <c r="J5285" s="2"/>
      <c r="K5285" s="4">
        <v>0</v>
      </c>
      <c r="L5285" s="2"/>
      <c r="M5285" s="4">
        <v>0</v>
      </c>
      <c r="N5285" s="2"/>
      <c r="O5285" s="4">
        <v>0</v>
      </c>
      <c r="P5285" s="2"/>
      <c r="Q5285" s="4">
        <f t="shared" si="143"/>
        <v>0</v>
      </c>
    </row>
    <row r="5286" spans="1:17" ht="11.85" customHeight="1" x14ac:dyDescent="0.2">
      <c r="A5286" s="3" t="s">
        <v>2045</v>
      </c>
      <c r="C5286" s="2">
        <v>0</v>
      </c>
      <c r="D5286" s="2"/>
      <c r="E5286" s="2">
        <v>0</v>
      </c>
      <c r="F5286" s="2"/>
      <c r="G5286" s="2">
        <v>0</v>
      </c>
      <c r="H5286" s="2"/>
      <c r="I5286" s="2">
        <v>0</v>
      </c>
      <c r="J5286" s="2"/>
      <c r="K5286" s="4">
        <v>0</v>
      </c>
      <c r="L5286" s="2"/>
      <c r="M5286" s="4">
        <v>0</v>
      </c>
      <c r="N5286" s="2"/>
      <c r="O5286" s="4">
        <v>0</v>
      </c>
      <c r="P5286" s="2"/>
      <c r="Q5286" s="4">
        <f t="shared" si="143"/>
        <v>0</v>
      </c>
    </row>
    <row r="5287" spans="1:17" ht="11.85" customHeight="1" x14ac:dyDescent="0.2">
      <c r="A5287" s="3" t="s">
        <v>2046</v>
      </c>
      <c r="C5287" s="2">
        <v>0</v>
      </c>
      <c r="D5287" s="2"/>
      <c r="E5287" s="2">
        <v>0</v>
      </c>
      <c r="F5287" s="2"/>
      <c r="G5287" s="2">
        <v>0</v>
      </c>
      <c r="H5287" s="2"/>
      <c r="I5287" s="2">
        <v>0</v>
      </c>
      <c r="J5287" s="2"/>
      <c r="K5287" s="4">
        <v>0</v>
      </c>
      <c r="L5287" s="2"/>
      <c r="M5287" s="4">
        <v>0</v>
      </c>
      <c r="N5287" s="2"/>
      <c r="O5287" s="4">
        <v>0</v>
      </c>
      <c r="P5287" s="2"/>
      <c r="Q5287" s="4">
        <f t="shared" si="143"/>
        <v>0</v>
      </c>
    </row>
    <row r="5288" spans="1:17" ht="11.85" customHeight="1" x14ac:dyDescent="0.2">
      <c r="A5288" s="3" t="s">
        <v>2047</v>
      </c>
      <c r="C5288" s="2">
        <v>337321.75</v>
      </c>
      <c r="D5288" s="2"/>
      <c r="E5288" s="2">
        <v>3567</v>
      </c>
      <c r="F5288" s="2"/>
      <c r="G5288" s="2">
        <v>0</v>
      </c>
      <c r="H5288" s="2"/>
      <c r="I5288" s="2">
        <v>0</v>
      </c>
      <c r="J5288" s="2"/>
      <c r="K5288" s="4">
        <v>0</v>
      </c>
      <c r="L5288" s="2"/>
      <c r="M5288" s="4">
        <v>0</v>
      </c>
      <c r="N5288" s="2"/>
      <c r="O5288" s="4">
        <v>0</v>
      </c>
      <c r="P5288" s="2"/>
      <c r="Q5288" s="4">
        <f t="shared" si="143"/>
        <v>0</v>
      </c>
    </row>
    <row r="5289" spans="1:17" ht="11.85" customHeight="1" x14ac:dyDescent="0.2">
      <c r="A5289" s="3" t="s">
        <v>2048</v>
      </c>
      <c r="C5289" s="2">
        <v>338728.54</v>
      </c>
      <c r="D5289" s="2"/>
      <c r="E5289" s="2">
        <v>6264.04</v>
      </c>
      <c r="F5289" s="2"/>
      <c r="G5289" s="2">
        <v>920</v>
      </c>
      <c r="H5289" s="2"/>
      <c r="I5289" s="2">
        <v>0</v>
      </c>
      <c r="J5289" s="2"/>
      <c r="K5289" s="4">
        <v>6580</v>
      </c>
      <c r="L5289" s="2"/>
      <c r="M5289" s="4">
        <v>0</v>
      </c>
      <c r="N5289" s="2"/>
      <c r="O5289" s="4">
        <v>0</v>
      </c>
      <c r="P5289" s="2"/>
      <c r="Q5289" s="4">
        <f t="shared" si="143"/>
        <v>0</v>
      </c>
    </row>
    <row r="5290" spans="1:17" ht="11.85" customHeight="1" x14ac:dyDescent="0.2">
      <c r="A5290" s="3" t="s">
        <v>2049</v>
      </c>
      <c r="C5290" s="2">
        <v>0</v>
      </c>
      <c r="D5290" s="2"/>
      <c r="E5290" s="2">
        <v>0</v>
      </c>
      <c r="F5290" s="2"/>
      <c r="G5290" s="2">
        <v>0</v>
      </c>
      <c r="H5290" s="2"/>
      <c r="I5290" s="2">
        <v>0</v>
      </c>
      <c r="J5290" s="2"/>
      <c r="K5290" s="4">
        <v>0</v>
      </c>
      <c r="L5290" s="2"/>
      <c r="M5290" s="4">
        <v>0</v>
      </c>
      <c r="N5290" s="2"/>
      <c r="O5290" s="4">
        <v>0</v>
      </c>
      <c r="P5290" s="2"/>
      <c r="Q5290" s="4">
        <f t="shared" si="143"/>
        <v>0</v>
      </c>
    </row>
    <row r="5291" spans="1:17" ht="11.85" customHeight="1" x14ac:dyDescent="0.2">
      <c r="A5291" s="3" t="s">
        <v>2050</v>
      </c>
      <c r="C5291" s="2">
        <v>0</v>
      </c>
      <c r="D5291" s="2"/>
      <c r="E5291" s="2">
        <v>0</v>
      </c>
      <c r="F5291" s="2"/>
      <c r="G5291" s="2">
        <v>0</v>
      </c>
      <c r="H5291" s="2"/>
      <c r="I5291" s="2">
        <v>0</v>
      </c>
      <c r="J5291" s="2"/>
      <c r="K5291" s="4">
        <v>0</v>
      </c>
      <c r="L5291" s="2"/>
      <c r="M5291" s="4">
        <v>0</v>
      </c>
      <c r="N5291" s="2"/>
      <c r="O5291" s="4">
        <v>0</v>
      </c>
      <c r="P5291" s="2"/>
      <c r="Q5291" s="4">
        <f t="shared" si="143"/>
        <v>0</v>
      </c>
    </row>
    <row r="5292" spans="1:17" ht="11.85" customHeight="1" x14ac:dyDescent="0.2">
      <c r="A5292" s="3" t="s">
        <v>2051</v>
      </c>
      <c r="C5292" s="2">
        <v>0</v>
      </c>
      <c r="D5292" s="2"/>
      <c r="E5292" s="2">
        <v>0</v>
      </c>
      <c r="F5292" s="2"/>
      <c r="G5292" s="2">
        <v>0</v>
      </c>
      <c r="H5292" s="2"/>
      <c r="I5292" s="2">
        <v>0</v>
      </c>
      <c r="J5292" s="2"/>
      <c r="K5292" s="4">
        <v>0</v>
      </c>
      <c r="L5292" s="2"/>
      <c r="M5292" s="4">
        <v>0</v>
      </c>
      <c r="N5292" s="2"/>
      <c r="O5292" s="4">
        <v>0</v>
      </c>
      <c r="P5292" s="2"/>
      <c r="Q5292" s="4">
        <f t="shared" si="143"/>
        <v>0</v>
      </c>
    </row>
    <row r="5293" spans="1:17" ht="11.85" customHeight="1" x14ac:dyDescent="0.2">
      <c r="A5293" s="3" t="s">
        <v>2052</v>
      </c>
      <c r="C5293" s="2">
        <v>0</v>
      </c>
      <c r="D5293" s="2"/>
      <c r="E5293" s="2">
        <v>0</v>
      </c>
      <c r="F5293" s="2"/>
      <c r="G5293" s="2">
        <v>0</v>
      </c>
      <c r="H5293" s="2"/>
      <c r="I5293" s="2">
        <v>0</v>
      </c>
      <c r="J5293" s="2"/>
      <c r="K5293" s="4">
        <v>0</v>
      </c>
      <c r="L5293" s="2"/>
      <c r="M5293" s="4">
        <v>0</v>
      </c>
      <c r="N5293" s="2"/>
      <c r="O5293" s="4">
        <v>0</v>
      </c>
      <c r="P5293" s="2"/>
      <c r="Q5293" s="4">
        <f t="shared" si="143"/>
        <v>0</v>
      </c>
    </row>
    <row r="5294" spans="1:17" ht="11.85" customHeight="1" x14ac:dyDescent="0.2">
      <c r="A5294" s="3" t="s">
        <v>2053</v>
      </c>
      <c r="C5294" s="2">
        <v>0</v>
      </c>
      <c r="D5294" s="2"/>
      <c r="E5294" s="2">
        <v>5039.87</v>
      </c>
      <c r="F5294" s="2"/>
      <c r="G5294" s="2">
        <v>594.98</v>
      </c>
      <c r="H5294" s="2"/>
      <c r="I5294" s="2">
        <v>0</v>
      </c>
      <c r="J5294" s="2"/>
      <c r="K5294" s="4">
        <v>16000</v>
      </c>
      <c r="L5294" s="2"/>
      <c r="M5294" s="4">
        <v>0</v>
      </c>
      <c r="N5294" s="2"/>
      <c r="O5294" s="4">
        <v>0</v>
      </c>
      <c r="P5294" s="2"/>
      <c r="Q5294" s="4">
        <f t="shared" si="143"/>
        <v>0</v>
      </c>
    </row>
    <row r="5295" spans="1:17" ht="11.85" customHeight="1" x14ac:dyDescent="0.2">
      <c r="A5295" s="3" t="s">
        <v>2054</v>
      </c>
      <c r="C5295" s="14">
        <v>0</v>
      </c>
      <c r="D5295" s="2"/>
      <c r="E5295" s="14">
        <v>0</v>
      </c>
      <c r="F5295" s="2"/>
      <c r="G5295" s="14">
        <v>656880.55000000005</v>
      </c>
      <c r="H5295" s="2"/>
      <c r="I5295" s="14">
        <v>0</v>
      </c>
      <c r="J5295" s="2"/>
      <c r="K5295" s="15">
        <v>0</v>
      </c>
      <c r="L5295" s="2"/>
      <c r="M5295" s="15">
        <v>0</v>
      </c>
      <c r="N5295" s="2"/>
      <c r="O5295" s="15">
        <v>0</v>
      </c>
      <c r="P5295" s="2"/>
      <c r="Q5295" s="15">
        <f t="shared" si="143"/>
        <v>0</v>
      </c>
    </row>
    <row r="5296" spans="1:17" ht="11.85" hidden="1" customHeight="1" x14ac:dyDescent="0.2">
      <c r="A5296" s="3" t="s">
        <v>2055</v>
      </c>
      <c r="C5296" s="2">
        <v>0</v>
      </c>
      <c r="D5296" s="2"/>
      <c r="E5296" s="2">
        <v>0</v>
      </c>
      <c r="F5296" s="2"/>
      <c r="G5296" s="2">
        <v>0</v>
      </c>
      <c r="H5296" s="2"/>
      <c r="I5296" s="2">
        <v>0</v>
      </c>
      <c r="J5296" s="2"/>
      <c r="K5296" s="4">
        <v>0</v>
      </c>
      <c r="L5296" s="2"/>
      <c r="M5296" s="4">
        <v>0</v>
      </c>
      <c r="N5296" s="2"/>
      <c r="O5296" s="4">
        <v>0</v>
      </c>
      <c r="P5296" s="2"/>
      <c r="Q5296" s="4">
        <f t="shared" si="143"/>
        <v>0</v>
      </c>
    </row>
    <row r="5297" spans="1:21" ht="11.85" hidden="1" customHeight="1" x14ac:dyDescent="0.2">
      <c r="A5297" s="3" t="s">
        <v>2056</v>
      </c>
      <c r="C5297" s="2">
        <v>0</v>
      </c>
      <c r="D5297" s="2"/>
      <c r="E5297" s="2">
        <v>0</v>
      </c>
      <c r="F5297" s="2"/>
      <c r="G5297" s="2">
        <v>0</v>
      </c>
      <c r="H5297" s="2"/>
      <c r="I5297" s="2">
        <v>0</v>
      </c>
      <c r="J5297" s="2"/>
      <c r="K5297" s="4">
        <v>0</v>
      </c>
      <c r="L5297" s="2"/>
      <c r="M5297" s="4">
        <v>0</v>
      </c>
      <c r="N5297" s="2"/>
      <c r="O5297" s="4">
        <v>0</v>
      </c>
      <c r="P5297" s="2"/>
      <c r="Q5297" s="4">
        <v>0</v>
      </c>
    </row>
    <row r="5298" spans="1:21" ht="11.85" hidden="1" customHeight="1" x14ac:dyDescent="0.2">
      <c r="A5298" s="3" t="s">
        <v>2057</v>
      </c>
      <c r="C5298" s="2">
        <v>0</v>
      </c>
      <c r="D5298" s="2"/>
      <c r="E5298" s="2">
        <v>0</v>
      </c>
      <c r="F5298" s="2"/>
      <c r="G5298" s="2">
        <v>0</v>
      </c>
      <c r="H5298" s="2"/>
      <c r="I5298" s="2">
        <v>0</v>
      </c>
      <c r="J5298" s="2"/>
      <c r="K5298" s="4">
        <v>0</v>
      </c>
      <c r="L5298" s="2"/>
      <c r="M5298" s="4">
        <v>0</v>
      </c>
      <c r="N5298" s="2"/>
      <c r="O5298" s="4">
        <v>0</v>
      </c>
      <c r="P5298" s="2"/>
      <c r="Q5298" s="4">
        <f t="shared" si="143"/>
        <v>0</v>
      </c>
    </row>
    <row r="5299" spans="1:21" ht="11.85" hidden="1" customHeight="1" x14ac:dyDescent="0.2">
      <c r="A5299" s="3" t="s">
        <v>2058</v>
      </c>
      <c r="C5299" s="2">
        <v>0</v>
      </c>
      <c r="D5299" s="2"/>
      <c r="E5299" s="2">
        <v>0</v>
      </c>
      <c r="F5299" s="2"/>
      <c r="G5299" s="2">
        <v>0</v>
      </c>
      <c r="H5299" s="2"/>
      <c r="I5299" s="2">
        <v>0</v>
      </c>
      <c r="J5299" s="2"/>
      <c r="K5299" s="4">
        <v>0</v>
      </c>
      <c r="L5299" s="2"/>
      <c r="M5299" s="4">
        <v>0</v>
      </c>
      <c r="N5299" s="2"/>
      <c r="O5299" s="4">
        <v>0</v>
      </c>
      <c r="P5299" s="2"/>
      <c r="Q5299" s="4">
        <f t="shared" si="143"/>
        <v>0</v>
      </c>
    </row>
    <row r="5300" spans="1:21" ht="11.85" hidden="1" customHeight="1" x14ac:dyDescent="0.2">
      <c r="A5300" s="3" t="s">
        <v>2059</v>
      </c>
      <c r="C5300" s="2">
        <v>0</v>
      </c>
      <c r="D5300" s="2"/>
      <c r="E5300" s="2">
        <v>0</v>
      </c>
      <c r="F5300" s="2"/>
      <c r="G5300" s="2">
        <v>0</v>
      </c>
      <c r="H5300" s="2"/>
      <c r="I5300" s="2">
        <v>0</v>
      </c>
      <c r="J5300" s="2"/>
      <c r="K5300" s="4">
        <v>0</v>
      </c>
      <c r="L5300" s="2"/>
      <c r="M5300" s="4">
        <v>0</v>
      </c>
      <c r="N5300" s="2"/>
      <c r="O5300" s="4">
        <v>0</v>
      </c>
      <c r="P5300" s="2"/>
      <c r="Q5300" s="4">
        <f t="shared" si="143"/>
        <v>0</v>
      </c>
    </row>
    <row r="5301" spans="1:21" ht="11.85" hidden="1" customHeight="1" x14ac:dyDescent="0.2">
      <c r="A5301" s="3" t="s">
        <v>2060</v>
      </c>
      <c r="C5301" s="2">
        <v>0</v>
      </c>
      <c r="D5301" s="2"/>
      <c r="E5301" s="2">
        <v>0</v>
      </c>
      <c r="F5301" s="2"/>
      <c r="G5301" s="2">
        <v>0</v>
      </c>
      <c r="H5301" s="2"/>
      <c r="I5301" s="2">
        <v>0</v>
      </c>
      <c r="J5301" s="2"/>
      <c r="K5301" s="4">
        <v>0</v>
      </c>
      <c r="L5301" s="2"/>
      <c r="M5301" s="4">
        <v>0</v>
      </c>
      <c r="N5301" s="2"/>
      <c r="O5301" s="4">
        <v>0</v>
      </c>
      <c r="P5301" s="2"/>
      <c r="Q5301" s="4">
        <f t="shared" si="143"/>
        <v>0</v>
      </c>
    </row>
    <row r="5302" spans="1:21" ht="11.85" hidden="1" customHeight="1" x14ac:dyDescent="0.2">
      <c r="A5302" s="3" t="s">
        <v>2061</v>
      </c>
      <c r="C5302" s="2">
        <v>0</v>
      </c>
      <c r="D5302" s="2"/>
      <c r="E5302" s="2">
        <v>0</v>
      </c>
      <c r="F5302" s="2"/>
      <c r="G5302" s="2">
        <v>0</v>
      </c>
      <c r="H5302" s="2"/>
      <c r="I5302" s="2">
        <v>0</v>
      </c>
      <c r="J5302" s="2"/>
      <c r="K5302" s="4">
        <v>0</v>
      </c>
      <c r="L5302" s="2"/>
      <c r="M5302" s="4">
        <v>0</v>
      </c>
      <c r="N5302" s="2"/>
      <c r="O5302" s="4">
        <v>0</v>
      </c>
      <c r="P5302" s="2"/>
      <c r="Q5302" s="4">
        <f t="shared" si="143"/>
        <v>0</v>
      </c>
    </row>
    <row r="5303" spans="1:21" ht="11.85" hidden="1" customHeight="1" x14ac:dyDescent="0.2">
      <c r="A5303" s="3" t="s">
        <v>2062</v>
      </c>
      <c r="C5303" s="2">
        <v>0</v>
      </c>
      <c r="D5303" s="2"/>
      <c r="E5303" s="2">
        <v>0</v>
      </c>
      <c r="F5303" s="2"/>
      <c r="G5303" s="2">
        <v>0</v>
      </c>
      <c r="H5303" s="2"/>
      <c r="I5303" s="2">
        <v>0</v>
      </c>
      <c r="J5303" s="2"/>
      <c r="K5303" s="4">
        <v>0</v>
      </c>
      <c r="L5303" s="2"/>
      <c r="M5303" s="4">
        <v>0</v>
      </c>
      <c r="N5303" s="2"/>
      <c r="O5303" s="4">
        <v>0</v>
      </c>
      <c r="P5303" s="2"/>
      <c r="Q5303" s="4">
        <f t="shared" si="143"/>
        <v>0</v>
      </c>
    </row>
    <row r="5304" spans="1:21" ht="11.85" hidden="1" customHeight="1" x14ac:dyDescent="0.2">
      <c r="A5304" s="3" t="s">
        <v>2063</v>
      </c>
      <c r="C5304" s="14">
        <v>0</v>
      </c>
      <c r="D5304" s="2"/>
      <c r="E5304" s="14">
        <v>0</v>
      </c>
      <c r="F5304" s="2"/>
      <c r="G5304" s="14">
        <v>0</v>
      </c>
      <c r="H5304" s="2"/>
      <c r="I5304" s="14">
        <v>0</v>
      </c>
      <c r="J5304" s="2"/>
      <c r="K5304" s="15">
        <v>0</v>
      </c>
      <c r="L5304" s="2"/>
      <c r="M5304" s="15">
        <v>0</v>
      </c>
      <c r="N5304" s="2"/>
      <c r="O5304" s="15">
        <v>0</v>
      </c>
      <c r="P5304" s="2"/>
      <c r="Q5304" s="15">
        <f t="shared" si="143"/>
        <v>0</v>
      </c>
    </row>
    <row r="5305" spans="1:21" ht="11.85" customHeight="1" x14ac:dyDescent="0.2">
      <c r="A5305" s="3" t="s">
        <v>299</v>
      </c>
      <c r="C5305" s="2">
        <f>SUM(C5261:C5304)</f>
        <v>794435.8</v>
      </c>
      <c r="D5305" s="2"/>
      <c r="E5305" s="2">
        <f>SUM(E5261:E5304)</f>
        <v>276860.88999999996</v>
      </c>
      <c r="F5305" s="2"/>
      <c r="G5305" s="2">
        <f>SUM(G5261:G5304)</f>
        <v>615428.03</v>
      </c>
      <c r="H5305" s="2"/>
      <c r="I5305" s="2">
        <f>SUM(I5261:I5304)</f>
        <v>56400</v>
      </c>
      <c r="J5305" s="2"/>
      <c r="K5305" s="4">
        <f>SUM(K5261:K5304)</f>
        <v>252580</v>
      </c>
      <c r="L5305" s="2"/>
      <c r="M5305" s="4">
        <f>SUM(M5261:M5304)</f>
        <v>720000</v>
      </c>
      <c r="N5305" s="2"/>
      <c r="O5305" s="4">
        <f>SUM(O5261:O5304)</f>
        <v>0</v>
      </c>
      <c r="P5305" s="2"/>
      <c r="Q5305" s="4">
        <f>SUM(Q5261:Q5304)</f>
        <v>720000</v>
      </c>
      <c r="T5305" s="17"/>
      <c r="U5305" s="2"/>
    </row>
    <row r="5306" spans="1:21" ht="11.85" customHeight="1" x14ac:dyDescent="0.2">
      <c r="D5306" s="2"/>
      <c r="F5306" s="2"/>
      <c r="H5306" s="2"/>
      <c r="J5306" s="2"/>
      <c r="L5306" s="2"/>
      <c r="N5306" s="2"/>
      <c r="P5306" s="2"/>
    </row>
    <row r="5307" spans="1:21" ht="11.85" customHeight="1" x14ac:dyDescent="0.2">
      <c r="A5307" s="12" t="s">
        <v>326</v>
      </c>
      <c r="D5307" s="2"/>
      <c r="F5307" s="2"/>
      <c r="H5307" s="2"/>
      <c r="J5307" s="2"/>
      <c r="L5307" s="2"/>
      <c r="N5307" s="2"/>
      <c r="P5307" s="2"/>
    </row>
    <row r="5308" spans="1:21" ht="11.85" customHeight="1" x14ac:dyDescent="0.15">
      <c r="A5308" s="3" t="s">
        <v>2064</v>
      </c>
      <c r="C5308" s="2">
        <v>555.03</v>
      </c>
      <c r="D5308" s="2"/>
      <c r="E5308" s="2">
        <v>0</v>
      </c>
      <c r="F5308" s="2"/>
      <c r="G5308" s="2">
        <v>0</v>
      </c>
      <c r="H5308" s="2"/>
      <c r="I5308" s="2">
        <v>28911</v>
      </c>
      <c r="J5308" s="2"/>
      <c r="K5308" s="4">
        <v>0</v>
      </c>
      <c r="L5308" s="2"/>
      <c r="M5308" s="4">
        <v>0</v>
      </c>
      <c r="N5308" s="2"/>
      <c r="O5308" s="4">
        <v>0</v>
      </c>
      <c r="P5308" s="2"/>
      <c r="Q5308" s="4">
        <f>M5308+O5308</f>
        <v>0</v>
      </c>
      <c r="R5308" s="18"/>
      <c r="S5308" s="19"/>
      <c r="T5308" s="46"/>
    </row>
    <row r="5309" spans="1:21" ht="11.85" customHeight="1" x14ac:dyDescent="0.2">
      <c r="A5309" s="3" t="s">
        <v>2065</v>
      </c>
      <c r="C5309" s="14">
        <v>0</v>
      </c>
      <c r="D5309" s="2"/>
      <c r="E5309" s="14">
        <v>0</v>
      </c>
      <c r="F5309" s="2"/>
      <c r="G5309" s="14">
        <v>0</v>
      </c>
      <c r="H5309" s="2"/>
      <c r="I5309" s="14">
        <v>0</v>
      </c>
      <c r="J5309" s="2"/>
      <c r="K5309" s="15">
        <v>0</v>
      </c>
      <c r="L5309" s="2"/>
      <c r="M5309" s="15">
        <v>0</v>
      </c>
      <c r="N5309" s="2"/>
      <c r="O5309" s="15">
        <v>0</v>
      </c>
      <c r="P5309" s="2"/>
      <c r="Q5309" s="15">
        <f>M5309+O5309</f>
        <v>0</v>
      </c>
      <c r="R5309" s="18"/>
      <c r="S5309" s="19"/>
    </row>
    <row r="5310" spans="1:21" ht="11.85" customHeight="1" x14ac:dyDescent="0.2">
      <c r="A5310" s="3" t="s">
        <v>330</v>
      </c>
      <c r="C5310" s="2">
        <f>SUM(C5308:C5309)</f>
        <v>555.03</v>
      </c>
      <c r="D5310" s="2"/>
      <c r="E5310" s="2">
        <f>SUM(E5308:E5309)</f>
        <v>0</v>
      </c>
      <c r="F5310" s="2"/>
      <c r="G5310" s="2">
        <f>SUM(G5308:G5309)</f>
        <v>0</v>
      </c>
      <c r="H5310" s="2"/>
      <c r="I5310" s="2">
        <f>SUM(I5308:I5309)</f>
        <v>28911</v>
      </c>
      <c r="J5310" s="2"/>
      <c r="K5310" s="4">
        <f>SUM(K5308:K5309)</f>
        <v>0</v>
      </c>
      <c r="L5310" s="2"/>
      <c r="M5310" s="4">
        <f>SUM(M5308:M5309)</f>
        <v>0</v>
      </c>
      <c r="N5310" s="2"/>
      <c r="O5310" s="4">
        <f>SUM(O5308:O5309)</f>
        <v>0</v>
      </c>
      <c r="P5310" s="2"/>
      <c r="Q5310" s="4">
        <f>SUM(Q5308:Q5309)</f>
        <v>0</v>
      </c>
      <c r="T5310" s="17"/>
    </row>
    <row r="5311" spans="1:21" ht="11.85" customHeight="1" x14ac:dyDescent="0.2">
      <c r="D5311" s="2"/>
      <c r="F5311" s="2"/>
      <c r="H5311" s="2"/>
      <c r="J5311" s="2"/>
      <c r="L5311" s="2"/>
      <c r="N5311" s="2"/>
      <c r="P5311" s="2"/>
    </row>
    <row r="5312" spans="1:21" ht="11.85" customHeight="1" x14ac:dyDescent="0.2">
      <c r="A5312" s="3" t="s">
        <v>2066</v>
      </c>
      <c r="C5312" s="2">
        <f>C5305+C5310</f>
        <v>794990.83000000007</v>
      </c>
      <c r="D5312" s="2"/>
      <c r="E5312" s="2">
        <f>E5305+E5310</f>
        <v>276860.88999999996</v>
      </c>
      <c r="F5312" s="2"/>
      <c r="G5312" s="2">
        <f>G5305+G5310</f>
        <v>615428.03</v>
      </c>
      <c r="H5312" s="2"/>
      <c r="I5312" s="2">
        <f>I5305+I5310</f>
        <v>85311</v>
      </c>
      <c r="J5312" s="2"/>
      <c r="K5312" s="4">
        <f>K5305+K5310</f>
        <v>252580</v>
      </c>
      <c r="L5312" s="2"/>
      <c r="M5312" s="4">
        <f>M5305+M5310</f>
        <v>720000</v>
      </c>
      <c r="N5312" s="2"/>
      <c r="O5312" s="4">
        <f>O5305+O5310</f>
        <v>0</v>
      </c>
      <c r="P5312" s="2"/>
      <c r="Q5312" s="4">
        <f>Q5305+Q5310</f>
        <v>720000</v>
      </c>
      <c r="U5312" s="42"/>
    </row>
    <row r="5313" spans="1:20" ht="11.85" customHeight="1" x14ac:dyDescent="0.2">
      <c r="D5313" s="2"/>
      <c r="F5313" s="2"/>
      <c r="H5313" s="2"/>
      <c r="J5313" s="2"/>
      <c r="L5313" s="2"/>
      <c r="N5313" s="2"/>
      <c r="P5313" s="2"/>
    </row>
    <row r="5314" spans="1:20" ht="11.85" customHeight="1" x14ac:dyDescent="0.2">
      <c r="D5314" s="2"/>
      <c r="F5314" s="2"/>
      <c r="H5314" s="2"/>
      <c r="J5314" s="2"/>
      <c r="L5314" s="2"/>
      <c r="N5314" s="2"/>
      <c r="P5314" s="2"/>
    </row>
    <row r="5315" spans="1:20" ht="11.85" customHeight="1" x14ac:dyDescent="0.2">
      <c r="D5315" s="2"/>
      <c r="F5315" s="2"/>
      <c r="H5315" s="2"/>
      <c r="J5315" s="2"/>
      <c r="L5315" s="2"/>
      <c r="N5315" s="2"/>
      <c r="P5315" s="2"/>
    </row>
    <row r="5316" spans="1:20" ht="11.85" customHeight="1" x14ac:dyDescent="0.2">
      <c r="D5316" s="2"/>
      <c r="F5316" s="2"/>
      <c r="H5316" s="2"/>
      <c r="J5316" s="2"/>
      <c r="L5316" s="2"/>
      <c r="N5316" s="2"/>
      <c r="P5316" s="2"/>
    </row>
    <row r="5317" spans="1:20" ht="11.85" customHeight="1" x14ac:dyDescent="0.2">
      <c r="D5317" s="2"/>
      <c r="F5317" s="2"/>
      <c r="H5317" s="2"/>
      <c r="J5317" s="2"/>
      <c r="L5317" s="2"/>
      <c r="N5317" s="2"/>
      <c r="P5317" s="2"/>
    </row>
    <row r="5318" spans="1:20" ht="11.85" customHeight="1" x14ac:dyDescent="0.2">
      <c r="A5318" s="1"/>
      <c r="B5318" s="1"/>
      <c r="E5318" s="2" t="str">
        <f>$E$1</f>
        <v>CITY OF BRADY</v>
      </c>
    </row>
    <row r="5319" spans="1:20" ht="11.85" customHeight="1" x14ac:dyDescent="0.2">
      <c r="E5319" s="2" t="str">
        <f>$E$2</f>
        <v>BUDGET REPORT</v>
      </c>
    </row>
    <row r="5320" spans="1:20" ht="11.85" customHeight="1" x14ac:dyDescent="0.2">
      <c r="E5320" s="2" t="str">
        <f>$E$3</f>
        <v>FISCAL YEAR 2022 - 2023</v>
      </c>
    </row>
    <row r="5321" spans="1:20" ht="11.85" customHeight="1" x14ac:dyDescent="0.2">
      <c r="A5321" s="3" t="s">
        <v>1916</v>
      </c>
    </row>
    <row r="5322" spans="1:20" ht="11.85" customHeight="1" x14ac:dyDescent="0.2">
      <c r="A5322" s="3" t="s">
        <v>2067</v>
      </c>
    </row>
    <row r="5323" spans="1:20" ht="11.85" customHeight="1" x14ac:dyDescent="0.2">
      <c r="A5323" s="30" t="s">
        <v>664</v>
      </c>
      <c r="I5323" s="49" t="str">
        <f>$I$6</f>
        <v>(----- 2021-2022 ------)</v>
      </c>
      <c r="J5323" s="49"/>
      <c r="K5323" s="49"/>
      <c r="L5323" s="6"/>
      <c r="M5323" s="49" t="str">
        <f>$M$6</f>
        <v>2022-2023</v>
      </c>
      <c r="N5323" s="49"/>
      <c r="O5323" s="49"/>
      <c r="P5323" s="49"/>
      <c r="Q5323" s="49"/>
    </row>
    <row r="5324" spans="1:20" ht="11.85" customHeight="1" x14ac:dyDescent="0.2">
      <c r="C5324" s="7" t="str">
        <f>$C$7</f>
        <v>2018-2019</v>
      </c>
      <c r="D5324" s="6"/>
      <c r="E5324" s="7" t="str">
        <f>$E$7</f>
        <v>2019-2020</v>
      </c>
      <c r="F5324" s="6"/>
      <c r="G5324" s="7" t="str">
        <f>$G$7</f>
        <v>2020-2021</v>
      </c>
      <c r="H5324" s="6"/>
      <c r="I5324" s="7" t="s">
        <v>9</v>
      </c>
      <c r="J5324" s="6"/>
      <c r="K5324" s="8" t="str">
        <f>+$K$7</f>
        <v>PROJECTED</v>
      </c>
      <c r="L5324" s="6"/>
      <c r="M5324" s="8" t="str">
        <f>$M$7</f>
        <v>2022-2023</v>
      </c>
      <c r="N5324" s="6"/>
      <c r="O5324" s="8" t="str">
        <f>$O$7</f>
        <v>2022-2023</v>
      </c>
      <c r="P5324" s="6"/>
      <c r="Q5324" s="8" t="str">
        <f>$Q$7</f>
        <v xml:space="preserve">APPROVED </v>
      </c>
    </row>
    <row r="5325" spans="1:20" ht="11.85" customHeight="1" x14ac:dyDescent="0.2">
      <c r="A5325" s="9" t="s">
        <v>268</v>
      </c>
      <c r="C5325" s="10" t="s">
        <v>12</v>
      </c>
      <c r="D5325" s="6"/>
      <c r="E5325" s="10" t="s">
        <v>12</v>
      </c>
      <c r="F5325" s="6"/>
      <c r="G5325" s="10" t="s">
        <v>12</v>
      </c>
      <c r="H5325" s="6"/>
      <c r="I5325" s="10" t="s">
        <v>13</v>
      </c>
      <c r="J5325" s="6"/>
      <c r="K5325" s="11" t="s">
        <v>13</v>
      </c>
      <c r="L5325" s="6"/>
      <c r="M5325" s="11" t="str">
        <f>$M$8</f>
        <v>BASE</v>
      </c>
      <c r="N5325" s="6"/>
      <c r="O5325" s="11" t="str">
        <f>$O$8</f>
        <v>SUPPLEMENTAL</v>
      </c>
      <c r="P5325" s="6"/>
      <c r="Q5325" s="11" t="str">
        <f>$Q$8</f>
        <v>BUDGET</v>
      </c>
    </row>
    <row r="5326" spans="1:20" ht="11.85" customHeight="1" x14ac:dyDescent="0.2"/>
    <row r="5327" spans="1:20" ht="11.85" customHeight="1" x14ac:dyDescent="0.2">
      <c r="A5327" s="12" t="s">
        <v>269</v>
      </c>
    </row>
    <row r="5328" spans="1:20" ht="11.85" customHeight="1" x14ac:dyDescent="0.2">
      <c r="A5328" s="3" t="s">
        <v>2068</v>
      </c>
      <c r="C5328" s="2">
        <v>0</v>
      </c>
      <c r="D5328" s="2"/>
      <c r="E5328" s="2">
        <v>0</v>
      </c>
      <c r="F5328" s="2"/>
      <c r="G5328" s="2">
        <v>0</v>
      </c>
      <c r="H5328" s="2"/>
      <c r="I5328" s="2">
        <v>0</v>
      </c>
      <c r="J5328" s="2"/>
      <c r="K5328" s="4">
        <v>0</v>
      </c>
      <c r="L5328" s="2"/>
      <c r="M5328" s="4">
        <v>0</v>
      </c>
      <c r="N5328" s="2"/>
      <c r="O5328" s="4">
        <v>0</v>
      </c>
      <c r="P5328" s="2"/>
      <c r="Q5328" s="4">
        <f>M5328+O5328</f>
        <v>0</v>
      </c>
      <c r="T5328" s="13"/>
    </row>
    <row r="5329" spans="1:22" ht="11.85" customHeight="1" x14ac:dyDescent="0.2">
      <c r="A5329" s="3" t="s">
        <v>2069</v>
      </c>
      <c r="C5329" s="2">
        <v>0</v>
      </c>
      <c r="D5329" s="2"/>
      <c r="E5329" s="2">
        <v>0</v>
      </c>
      <c r="F5329" s="2"/>
      <c r="G5329" s="2">
        <v>0</v>
      </c>
      <c r="H5329" s="2"/>
      <c r="I5329" s="2">
        <v>0</v>
      </c>
      <c r="J5329" s="2"/>
      <c r="K5329" s="4">
        <v>0</v>
      </c>
      <c r="L5329" s="2"/>
      <c r="M5329" s="4">
        <v>0</v>
      </c>
      <c r="N5329" s="2"/>
      <c r="O5329" s="4">
        <v>0</v>
      </c>
      <c r="P5329" s="2"/>
      <c r="Q5329" s="4">
        <f>M5329+O5329</f>
        <v>0</v>
      </c>
      <c r="T5329" s="13"/>
    </row>
    <row r="5330" spans="1:22" ht="11.85" customHeight="1" x14ac:dyDescent="0.2">
      <c r="A5330" s="3" t="s">
        <v>2070</v>
      </c>
      <c r="C5330" s="2">
        <v>0</v>
      </c>
      <c r="D5330" s="2"/>
      <c r="E5330" s="2">
        <v>0</v>
      </c>
      <c r="F5330" s="2"/>
      <c r="G5330" s="2">
        <v>0</v>
      </c>
      <c r="H5330" s="2"/>
      <c r="I5330" s="2">
        <v>0</v>
      </c>
      <c r="J5330" s="2"/>
      <c r="K5330" s="4">
        <v>0</v>
      </c>
      <c r="L5330" s="2"/>
      <c r="M5330" s="4">
        <v>0</v>
      </c>
      <c r="N5330" s="2"/>
      <c r="O5330" s="4">
        <v>0</v>
      </c>
      <c r="P5330" s="2"/>
      <c r="Q5330" s="4">
        <f>M5330+O5330</f>
        <v>0</v>
      </c>
      <c r="T5330" s="13"/>
    </row>
    <row r="5331" spans="1:22" ht="11.85" customHeight="1" x14ac:dyDescent="0.2">
      <c r="A5331" s="3" t="s">
        <v>2071</v>
      </c>
      <c r="C5331" s="2">
        <v>0</v>
      </c>
      <c r="D5331" s="2"/>
      <c r="E5331" s="2">
        <v>0</v>
      </c>
      <c r="F5331" s="2"/>
      <c r="G5331" s="2">
        <v>0</v>
      </c>
      <c r="H5331" s="2"/>
      <c r="I5331" s="2">
        <v>0</v>
      </c>
      <c r="J5331" s="2"/>
      <c r="K5331" s="4">
        <v>0</v>
      </c>
      <c r="L5331" s="2"/>
      <c r="M5331" s="4">
        <v>0</v>
      </c>
      <c r="N5331" s="2"/>
      <c r="O5331" s="4">
        <v>0</v>
      </c>
      <c r="P5331" s="2"/>
      <c r="Q5331" s="4">
        <f>M5331+O5331</f>
        <v>0</v>
      </c>
      <c r="T5331" s="13"/>
    </row>
    <row r="5332" spans="1:22" ht="11.85" customHeight="1" x14ac:dyDescent="0.2">
      <c r="A5332" s="3" t="s">
        <v>2072</v>
      </c>
      <c r="C5332" s="14">
        <v>0</v>
      </c>
      <c r="D5332" s="2"/>
      <c r="E5332" s="14">
        <v>0</v>
      </c>
      <c r="F5332" s="2"/>
      <c r="G5332" s="14">
        <v>0</v>
      </c>
      <c r="H5332" s="2"/>
      <c r="I5332" s="14">
        <v>0</v>
      </c>
      <c r="J5332" s="2"/>
      <c r="K5332" s="15">
        <v>0</v>
      </c>
      <c r="L5332" s="2"/>
      <c r="M5332" s="15">
        <v>0</v>
      </c>
      <c r="N5332" s="2"/>
      <c r="O5332" s="15">
        <v>0</v>
      </c>
      <c r="P5332" s="2"/>
      <c r="Q5332" s="15">
        <f>M5332+O5332</f>
        <v>0</v>
      </c>
      <c r="T5332" s="13"/>
    </row>
    <row r="5333" spans="1:22" ht="11.85" customHeight="1" x14ac:dyDescent="0.2">
      <c r="A5333" s="3" t="s">
        <v>280</v>
      </c>
      <c r="C5333" s="2">
        <f>SUM(C5328:C5332)</f>
        <v>0</v>
      </c>
      <c r="D5333" s="2"/>
      <c r="E5333" s="2">
        <f>SUM(E5328:E5332)</f>
        <v>0</v>
      </c>
      <c r="F5333" s="2"/>
      <c r="G5333" s="2">
        <f>SUM(G5328:G5332)</f>
        <v>0</v>
      </c>
      <c r="H5333" s="2"/>
      <c r="I5333" s="2">
        <f>SUM(I5328:I5332)</f>
        <v>0</v>
      </c>
      <c r="J5333" s="2"/>
      <c r="K5333" s="4">
        <f>SUM(K5328:K5332)</f>
        <v>0</v>
      </c>
      <c r="L5333" s="2"/>
      <c r="M5333" s="4">
        <f>SUM(M5328:M5332)</f>
        <v>0</v>
      </c>
      <c r="N5333" s="2"/>
      <c r="O5333" s="4">
        <f>SUM(O5328:O5332)</f>
        <v>0</v>
      </c>
      <c r="P5333" s="2"/>
      <c r="Q5333" s="4">
        <f>SUM(Q5328:Q5332)</f>
        <v>0</v>
      </c>
      <c r="R5333" s="2"/>
      <c r="U5333" s="2"/>
    </row>
    <row r="5334" spans="1:22" ht="11.85" customHeight="1" x14ac:dyDescent="0.2"/>
    <row r="5335" spans="1:22" ht="11.85" customHeight="1" x14ac:dyDescent="0.2">
      <c r="A5335" s="12" t="s">
        <v>281</v>
      </c>
      <c r="D5335" s="2"/>
      <c r="F5335" s="2"/>
      <c r="H5335" s="2"/>
      <c r="J5335" s="2"/>
      <c r="L5335" s="2"/>
      <c r="N5335" s="2"/>
      <c r="P5335" s="2"/>
    </row>
    <row r="5336" spans="1:22" ht="11.85" customHeight="1" x14ac:dyDescent="0.2">
      <c r="A5336" s="3" t="s">
        <v>2073</v>
      </c>
      <c r="C5336" s="14">
        <v>0</v>
      </c>
      <c r="D5336" s="2"/>
      <c r="E5336" s="14">
        <v>0</v>
      </c>
      <c r="F5336" s="2"/>
      <c r="G5336" s="14">
        <v>0</v>
      </c>
      <c r="H5336" s="2"/>
      <c r="I5336" s="14">
        <v>0</v>
      </c>
      <c r="J5336" s="2"/>
      <c r="K5336" s="15">
        <v>0</v>
      </c>
      <c r="L5336" s="2"/>
      <c r="M5336" s="15">
        <v>0</v>
      </c>
      <c r="N5336" s="2"/>
      <c r="O5336" s="15">
        <v>0</v>
      </c>
      <c r="P5336" s="2"/>
      <c r="Q5336" s="15">
        <f>+M5336+O5336</f>
        <v>0</v>
      </c>
    </row>
    <row r="5337" spans="1:22" ht="11.85" customHeight="1" x14ac:dyDescent="0.2">
      <c r="A5337" s="3" t="s">
        <v>299</v>
      </c>
      <c r="C5337" s="2">
        <f>+C5336</f>
        <v>0</v>
      </c>
      <c r="D5337" s="2"/>
      <c r="E5337" s="2">
        <f>+E5336</f>
        <v>0</v>
      </c>
      <c r="F5337" s="2"/>
      <c r="G5337" s="2">
        <f>+G5336</f>
        <v>0</v>
      </c>
      <c r="H5337" s="2"/>
      <c r="I5337" s="2">
        <f>+I5336</f>
        <v>0</v>
      </c>
      <c r="J5337" s="2"/>
      <c r="K5337" s="4">
        <f>+K5336</f>
        <v>0</v>
      </c>
      <c r="L5337" s="2"/>
      <c r="M5337" s="4">
        <f>+M5336</f>
        <v>0</v>
      </c>
      <c r="N5337" s="2"/>
      <c r="O5337" s="4">
        <f>+O5336</f>
        <v>0</v>
      </c>
      <c r="P5337" s="2"/>
      <c r="Q5337" s="4">
        <f>+Q5336</f>
        <v>0</v>
      </c>
    </row>
    <row r="5338" spans="1:22" ht="11.85" customHeight="1" x14ac:dyDescent="0.2"/>
    <row r="5339" spans="1:22" ht="11.85" customHeight="1" x14ac:dyDescent="0.2">
      <c r="A5339" s="12" t="s">
        <v>300</v>
      </c>
      <c r="D5339" s="2"/>
      <c r="F5339" s="2"/>
      <c r="H5339" s="2"/>
      <c r="J5339" s="2"/>
      <c r="L5339" s="2"/>
      <c r="N5339" s="2"/>
      <c r="P5339" s="2"/>
    </row>
    <row r="5340" spans="1:22" ht="11.85" customHeight="1" x14ac:dyDescent="0.2">
      <c r="A5340" s="3" t="s">
        <v>2074</v>
      </c>
      <c r="C5340" s="2">
        <v>0</v>
      </c>
      <c r="D5340" s="2"/>
      <c r="E5340" s="2">
        <v>0</v>
      </c>
      <c r="F5340" s="2"/>
      <c r="G5340" s="2">
        <v>0</v>
      </c>
      <c r="H5340" s="2"/>
      <c r="I5340" s="2">
        <v>0</v>
      </c>
      <c r="J5340" s="2"/>
      <c r="K5340" s="4">
        <v>0</v>
      </c>
      <c r="L5340" s="2"/>
      <c r="M5340" s="4">
        <v>0</v>
      </c>
      <c r="N5340" s="2"/>
      <c r="O5340" s="4">
        <v>0</v>
      </c>
      <c r="P5340" s="2"/>
      <c r="Q5340" s="4">
        <f>+M5340+O5340</f>
        <v>0</v>
      </c>
    </row>
    <row r="5341" spans="1:22" ht="11.85" customHeight="1" x14ac:dyDescent="0.2">
      <c r="A5341" s="3" t="s">
        <v>2075</v>
      </c>
      <c r="C5341" s="2">
        <v>0</v>
      </c>
      <c r="D5341" s="2"/>
      <c r="E5341" s="2">
        <v>0</v>
      </c>
      <c r="F5341" s="2"/>
      <c r="G5341" s="2">
        <v>0</v>
      </c>
      <c r="H5341" s="2"/>
      <c r="I5341" s="2">
        <v>0</v>
      </c>
      <c r="J5341" s="2"/>
      <c r="K5341" s="4">
        <v>0</v>
      </c>
      <c r="L5341" s="2"/>
      <c r="M5341" s="4">
        <v>0</v>
      </c>
      <c r="N5341" s="2"/>
      <c r="O5341" s="4">
        <v>0</v>
      </c>
      <c r="P5341" s="2"/>
      <c r="Q5341" s="4">
        <f>+M5341+O5341</f>
        <v>0</v>
      </c>
    </row>
    <row r="5342" spans="1:22" ht="11.85" customHeight="1" x14ac:dyDescent="0.2">
      <c r="A5342" s="3" t="s">
        <v>2076</v>
      </c>
      <c r="C5342" s="14">
        <v>0</v>
      </c>
      <c r="D5342" s="2"/>
      <c r="E5342" s="14">
        <v>0</v>
      </c>
      <c r="F5342" s="2"/>
      <c r="G5342" s="14">
        <v>0</v>
      </c>
      <c r="H5342" s="2"/>
      <c r="I5342" s="14">
        <v>0</v>
      </c>
      <c r="J5342" s="2"/>
      <c r="K5342" s="15">
        <v>0</v>
      </c>
      <c r="L5342" s="2"/>
      <c r="M5342" s="15">
        <v>0</v>
      </c>
      <c r="N5342" s="2"/>
      <c r="O5342" s="15">
        <v>0</v>
      </c>
      <c r="P5342" s="2"/>
      <c r="Q5342" s="15">
        <f>M5342+O5342</f>
        <v>0</v>
      </c>
      <c r="T5342" s="13"/>
      <c r="V5342" s="14"/>
    </row>
    <row r="5343" spans="1:22" ht="11.85" customHeight="1" x14ac:dyDescent="0.2">
      <c r="A5343" s="3" t="s">
        <v>322</v>
      </c>
      <c r="C5343" s="2">
        <f>SUM(C5340:C5342)</f>
        <v>0</v>
      </c>
      <c r="D5343" s="2"/>
      <c r="E5343" s="2">
        <f>SUM(E5340:E5342)</f>
        <v>0</v>
      </c>
      <c r="F5343" s="2"/>
      <c r="G5343" s="2">
        <f>SUM(G5340:G5342)</f>
        <v>0</v>
      </c>
      <c r="H5343" s="2"/>
      <c r="I5343" s="2">
        <f>SUM(I5340:I5342)</f>
        <v>0</v>
      </c>
      <c r="J5343" s="2"/>
      <c r="K5343" s="4">
        <f>SUM(K5340:K5342)</f>
        <v>0</v>
      </c>
      <c r="L5343" s="2"/>
      <c r="M5343" s="4">
        <f>SUM(M5340:M5342)</f>
        <v>0</v>
      </c>
      <c r="N5343" s="2"/>
      <c r="O5343" s="4">
        <f>SUM(O5340:O5342)</f>
        <v>0</v>
      </c>
      <c r="P5343" s="2"/>
      <c r="Q5343" s="4">
        <f>SUM(Q5340:Q5342)</f>
        <v>0</v>
      </c>
    </row>
    <row r="5344" spans="1:22" ht="11.85" customHeight="1" x14ac:dyDescent="0.2">
      <c r="D5344" s="2"/>
      <c r="F5344" s="2"/>
      <c r="H5344" s="2"/>
      <c r="J5344" s="2"/>
      <c r="L5344" s="2"/>
      <c r="N5344" s="2"/>
      <c r="P5344" s="2"/>
    </row>
    <row r="5345" spans="1:22" ht="11.85" customHeight="1" x14ac:dyDescent="0.2">
      <c r="A5345" s="3" t="s">
        <v>2077</v>
      </c>
      <c r="C5345" s="2">
        <v>0</v>
      </c>
      <c r="D5345" s="2"/>
      <c r="E5345" s="2">
        <v>0</v>
      </c>
      <c r="F5345" s="2"/>
      <c r="G5345" s="2">
        <v>0</v>
      </c>
      <c r="H5345" s="2"/>
      <c r="I5345" s="2">
        <v>0</v>
      </c>
      <c r="J5345" s="2"/>
      <c r="K5345" s="4">
        <v>0</v>
      </c>
      <c r="L5345" s="2"/>
      <c r="M5345" s="4">
        <v>0</v>
      </c>
      <c r="N5345" s="2"/>
      <c r="O5345" s="4">
        <v>0</v>
      </c>
      <c r="P5345" s="2"/>
      <c r="Q5345" s="4">
        <f>M5345+O5345</f>
        <v>0</v>
      </c>
      <c r="T5345" s="13"/>
    </row>
    <row r="5346" spans="1:22" ht="11.85" customHeight="1" x14ac:dyDescent="0.2">
      <c r="A5346" s="3" t="s">
        <v>2078</v>
      </c>
      <c r="C5346" s="14">
        <v>0</v>
      </c>
      <c r="D5346" s="2"/>
      <c r="E5346" s="14">
        <v>0</v>
      </c>
      <c r="F5346" s="2"/>
      <c r="G5346" s="14">
        <v>0</v>
      </c>
      <c r="H5346" s="2"/>
      <c r="I5346" s="14">
        <v>0</v>
      </c>
      <c r="J5346" s="2"/>
      <c r="K5346" s="15">
        <v>0</v>
      </c>
      <c r="L5346" s="2"/>
      <c r="M5346" s="15">
        <v>0</v>
      </c>
      <c r="N5346" s="2"/>
      <c r="O5346" s="15">
        <v>0</v>
      </c>
      <c r="P5346" s="2"/>
      <c r="Q5346" s="15">
        <f>M5346+O5346</f>
        <v>0</v>
      </c>
      <c r="T5346" s="13"/>
    </row>
    <row r="5347" spans="1:22" ht="11.85" customHeight="1" x14ac:dyDescent="0.2">
      <c r="A5347" s="3" t="s">
        <v>325</v>
      </c>
      <c r="C5347" s="2">
        <f>SUM(C5345:C5346)</f>
        <v>0</v>
      </c>
      <c r="D5347" s="2"/>
      <c r="E5347" s="2">
        <f>SUM(E5345:E5346)</f>
        <v>0</v>
      </c>
      <c r="F5347" s="2"/>
      <c r="G5347" s="2">
        <f>SUM(G5345:G5346)</f>
        <v>0</v>
      </c>
      <c r="H5347" s="2"/>
      <c r="I5347" s="2">
        <f>SUM(I5345:I5346)</f>
        <v>0</v>
      </c>
      <c r="J5347" s="2"/>
      <c r="K5347" s="4">
        <f>SUM(K5345:K5346)</f>
        <v>0</v>
      </c>
      <c r="L5347" s="2"/>
      <c r="M5347" s="4">
        <f>SUM(M5345:M5346)</f>
        <v>0</v>
      </c>
      <c r="N5347" s="2"/>
      <c r="O5347" s="4">
        <f>SUM(O5345:O5346)</f>
        <v>0</v>
      </c>
      <c r="P5347" s="2"/>
      <c r="Q5347" s="4">
        <f>SUM(Q5345:Q5346)</f>
        <v>0</v>
      </c>
      <c r="T5347" s="13"/>
    </row>
    <row r="5348" spans="1:22" ht="11.85" customHeight="1" x14ac:dyDescent="0.2">
      <c r="D5348" s="2"/>
      <c r="F5348" s="2"/>
      <c r="H5348" s="2"/>
      <c r="J5348" s="2"/>
      <c r="L5348" s="2"/>
      <c r="N5348" s="2"/>
      <c r="P5348" s="2"/>
    </row>
    <row r="5349" spans="1:22" ht="11.85" customHeight="1" x14ac:dyDescent="0.2">
      <c r="A5349" s="12" t="s">
        <v>326</v>
      </c>
      <c r="D5349" s="2"/>
      <c r="F5349" s="2"/>
      <c r="H5349" s="2"/>
      <c r="J5349" s="2"/>
      <c r="L5349" s="2"/>
      <c r="N5349" s="2"/>
      <c r="P5349" s="2"/>
    </row>
    <row r="5350" spans="1:22" ht="11.85" customHeight="1" x14ac:dyDescent="0.2">
      <c r="A5350" s="3" t="s">
        <v>2079</v>
      </c>
      <c r="C5350" s="14">
        <v>94111.14</v>
      </c>
      <c r="D5350" s="2"/>
      <c r="E5350" s="14">
        <v>0</v>
      </c>
      <c r="F5350" s="2"/>
      <c r="G5350" s="14">
        <v>0</v>
      </c>
      <c r="H5350" s="2"/>
      <c r="I5350" s="14">
        <v>0</v>
      </c>
      <c r="J5350" s="2"/>
      <c r="K5350" s="15">
        <v>0</v>
      </c>
      <c r="L5350" s="2"/>
      <c r="M5350" s="15">
        <v>0</v>
      </c>
      <c r="N5350" s="2"/>
      <c r="O5350" s="15">
        <v>0</v>
      </c>
      <c r="P5350" s="2"/>
      <c r="Q5350" s="15">
        <f>M5350+O5350</f>
        <v>0</v>
      </c>
    </row>
    <row r="5351" spans="1:22" ht="11.85" customHeight="1" x14ac:dyDescent="0.2">
      <c r="A5351" s="3" t="s">
        <v>330</v>
      </c>
      <c r="C5351" s="2">
        <f>SUM(C5350:C5350)</f>
        <v>94111.14</v>
      </c>
      <c r="D5351" s="2"/>
      <c r="E5351" s="2">
        <f>SUM(E5350:E5350)</f>
        <v>0</v>
      </c>
      <c r="F5351" s="2"/>
      <c r="G5351" s="2">
        <f>SUM(G5350:G5350)</f>
        <v>0</v>
      </c>
      <c r="H5351" s="2"/>
      <c r="I5351" s="2">
        <f>SUM(I5350:I5350)</f>
        <v>0</v>
      </c>
      <c r="J5351" s="2"/>
      <c r="K5351" s="4">
        <f>SUM(K5350:K5350)</f>
        <v>0</v>
      </c>
      <c r="L5351" s="2"/>
      <c r="M5351" s="4">
        <f>SUM(M5350:M5350)</f>
        <v>0</v>
      </c>
      <c r="N5351" s="2"/>
      <c r="O5351" s="4">
        <f>SUM(O5350:O5350)</f>
        <v>0</v>
      </c>
      <c r="P5351" s="2"/>
      <c r="Q5351" s="4">
        <f>SUM(Q5350:Q5350)</f>
        <v>0</v>
      </c>
      <c r="V5351" s="35"/>
    </row>
    <row r="5352" spans="1:22" ht="11.85" customHeight="1" x14ac:dyDescent="0.2">
      <c r="D5352" s="2"/>
      <c r="F5352" s="2"/>
      <c r="H5352" s="2"/>
      <c r="J5352" s="2"/>
      <c r="L5352" s="2"/>
      <c r="N5352" s="2"/>
      <c r="P5352" s="2"/>
      <c r="T5352" s="13"/>
    </row>
    <row r="5353" spans="1:22" ht="11.85" customHeight="1" x14ac:dyDescent="0.2">
      <c r="A5353" s="3" t="s">
        <v>2080</v>
      </c>
      <c r="C5353" s="2">
        <f>+C5343+C5351+C5333+C5347+C5337</f>
        <v>94111.14</v>
      </c>
      <c r="D5353" s="2"/>
      <c r="E5353" s="2">
        <f>+E5343+E5351+E5333+E5347+E5337</f>
        <v>0</v>
      </c>
      <c r="F5353" s="2"/>
      <c r="G5353" s="2">
        <f>+G5343+G5351+G5333+G5347+G5337</f>
        <v>0</v>
      </c>
      <c r="H5353" s="2"/>
      <c r="I5353" s="2">
        <f>+I5343+I5351+I5333+I5347+I5337</f>
        <v>0</v>
      </c>
      <c r="J5353" s="2"/>
      <c r="K5353" s="4">
        <f>+K5343+K5351+K5333+K5347+K5337</f>
        <v>0</v>
      </c>
      <c r="L5353" s="2"/>
      <c r="M5353" s="4">
        <f>+M5343+M5351+M5333+M5347+M5337</f>
        <v>0</v>
      </c>
      <c r="N5353" s="2"/>
      <c r="O5353" s="4">
        <f>+O5343+O5351+O5333+O5347+O5337</f>
        <v>0</v>
      </c>
      <c r="P5353" s="2"/>
      <c r="Q5353" s="4">
        <f>+Q5343+Q5351+Q5333+Q5347+Q5337</f>
        <v>0</v>
      </c>
      <c r="R5353" s="2"/>
      <c r="U5353" s="16"/>
    </row>
    <row r="5354" spans="1:22" ht="11.85" customHeight="1" x14ac:dyDescent="0.2">
      <c r="D5354" s="2"/>
      <c r="F5354" s="2"/>
      <c r="H5354" s="2"/>
      <c r="J5354" s="2"/>
      <c r="L5354" s="2"/>
      <c r="N5354" s="2"/>
      <c r="P5354" s="2"/>
      <c r="T5354" s="13"/>
    </row>
    <row r="5355" spans="1:22" ht="11.85" customHeight="1" x14ac:dyDescent="0.2">
      <c r="D5355" s="2"/>
      <c r="F5355" s="2"/>
      <c r="H5355" s="2"/>
      <c r="J5355" s="2"/>
      <c r="L5355" s="2"/>
      <c r="N5355" s="2"/>
      <c r="P5355" s="2"/>
    </row>
    <row r="5356" spans="1:22" ht="11.85" customHeight="1" x14ac:dyDescent="0.2">
      <c r="D5356" s="2"/>
      <c r="F5356" s="2"/>
      <c r="H5356" s="2"/>
      <c r="J5356" s="2"/>
      <c r="L5356" s="2"/>
      <c r="N5356" s="2"/>
      <c r="P5356" s="2"/>
    </row>
    <row r="5357" spans="1:22" ht="11.85" customHeight="1" x14ac:dyDescent="0.2">
      <c r="D5357" s="2"/>
      <c r="F5357" s="2"/>
      <c r="H5357" s="2"/>
      <c r="J5357" s="2"/>
      <c r="L5357" s="2"/>
      <c r="N5357" s="2"/>
      <c r="P5357" s="2"/>
    </row>
    <row r="5358" spans="1:22" ht="11.85" customHeight="1" x14ac:dyDescent="0.2">
      <c r="D5358" s="2"/>
      <c r="F5358" s="2"/>
      <c r="H5358" s="2"/>
      <c r="J5358" s="2"/>
      <c r="L5358" s="2"/>
      <c r="N5358" s="2"/>
      <c r="P5358" s="2"/>
    </row>
    <row r="5359" spans="1:22" ht="11.85" customHeight="1" x14ac:dyDescent="0.2">
      <c r="D5359" s="2"/>
      <c r="F5359" s="2"/>
      <c r="H5359" s="2"/>
      <c r="J5359" s="2"/>
      <c r="L5359" s="2"/>
      <c r="N5359" s="2"/>
      <c r="P5359" s="2"/>
    </row>
    <row r="5360" spans="1:22" ht="11.85" customHeight="1" x14ac:dyDescent="0.2">
      <c r="D5360" s="2"/>
      <c r="F5360" s="2"/>
      <c r="H5360" s="2"/>
      <c r="J5360" s="2"/>
      <c r="L5360" s="2"/>
      <c r="N5360" s="2"/>
      <c r="P5360" s="2"/>
    </row>
    <row r="5361" spans="1:21" ht="11.85" customHeight="1" x14ac:dyDescent="0.2">
      <c r="D5361" s="2"/>
      <c r="F5361" s="2"/>
      <c r="H5361" s="2"/>
      <c r="J5361" s="2"/>
      <c r="L5361" s="2"/>
      <c r="N5361" s="2"/>
      <c r="P5361" s="2"/>
    </row>
    <row r="5362" spans="1:21" ht="11.85" customHeight="1" x14ac:dyDescent="0.2">
      <c r="D5362" s="2"/>
      <c r="F5362" s="2"/>
      <c r="H5362" s="2"/>
      <c r="J5362" s="2"/>
      <c r="L5362" s="2"/>
      <c r="N5362" s="2"/>
      <c r="P5362" s="2"/>
    </row>
    <row r="5363" spans="1:21" ht="11.85" customHeight="1" x14ac:dyDescent="0.2">
      <c r="A5363" s="1"/>
      <c r="B5363" s="1"/>
      <c r="E5363" s="2" t="str">
        <f>$E$1</f>
        <v>CITY OF BRADY</v>
      </c>
    </row>
    <row r="5364" spans="1:21" ht="11.85" customHeight="1" x14ac:dyDescent="0.2">
      <c r="E5364" s="2" t="str">
        <f>$E$2</f>
        <v>BUDGET REPORT</v>
      </c>
    </row>
    <row r="5365" spans="1:21" ht="11.85" customHeight="1" x14ac:dyDescent="0.2">
      <c r="E5365" s="2" t="str">
        <f>$E$3</f>
        <v>FISCAL YEAR 2022 - 2023</v>
      </c>
    </row>
    <row r="5366" spans="1:21" ht="11.85" customHeight="1" x14ac:dyDescent="0.2">
      <c r="A5366" s="3" t="s">
        <v>1916</v>
      </c>
    </row>
    <row r="5367" spans="1:21" ht="11.85" customHeight="1" x14ac:dyDescent="0.2"/>
    <row r="5368" spans="1:21" ht="11.85" customHeight="1" x14ac:dyDescent="0.2">
      <c r="I5368" s="49" t="str">
        <f>$I$6</f>
        <v>(----- 2021-2022 ------)</v>
      </c>
      <c r="J5368" s="49"/>
      <c r="K5368" s="49"/>
      <c r="L5368" s="6"/>
      <c r="M5368" s="49" t="str">
        <f>$M$6</f>
        <v>2022-2023</v>
      </c>
      <c r="N5368" s="49"/>
      <c r="O5368" s="49"/>
      <c r="P5368" s="49"/>
      <c r="Q5368" s="49"/>
    </row>
    <row r="5369" spans="1:21" ht="11.85" customHeight="1" x14ac:dyDescent="0.2">
      <c r="C5369" s="7" t="str">
        <f>$C$7</f>
        <v>2018-2019</v>
      </c>
      <c r="D5369" s="6"/>
      <c r="E5369" s="7" t="str">
        <f>$E$7</f>
        <v>2019-2020</v>
      </c>
      <c r="F5369" s="6"/>
      <c r="G5369" s="7" t="str">
        <f>$G$7</f>
        <v>2020-2021</v>
      </c>
      <c r="H5369" s="6"/>
      <c r="I5369" s="7" t="s">
        <v>9</v>
      </c>
      <c r="J5369" s="6"/>
      <c r="K5369" s="8" t="str">
        <f>+$K$7</f>
        <v>PROJECTED</v>
      </c>
      <c r="L5369" s="6"/>
      <c r="M5369" s="8" t="str">
        <f>$M$7</f>
        <v>2022-2023</v>
      </c>
      <c r="N5369" s="6"/>
      <c r="O5369" s="8" t="str">
        <f>$O$7</f>
        <v>2022-2023</v>
      </c>
      <c r="P5369" s="6"/>
      <c r="Q5369" s="8" t="str">
        <f>$Q$7</f>
        <v xml:space="preserve">APPROVED </v>
      </c>
    </row>
    <row r="5370" spans="1:21" ht="11.85" customHeight="1" x14ac:dyDescent="0.2">
      <c r="A5370" s="9" t="s">
        <v>268</v>
      </c>
      <c r="C5370" s="10" t="s">
        <v>12</v>
      </c>
      <c r="D5370" s="6"/>
      <c r="E5370" s="10" t="s">
        <v>12</v>
      </c>
      <c r="F5370" s="6"/>
      <c r="G5370" s="10" t="s">
        <v>12</v>
      </c>
      <c r="H5370" s="6"/>
      <c r="I5370" s="10" t="s">
        <v>13</v>
      </c>
      <c r="J5370" s="6"/>
      <c r="K5370" s="11" t="s">
        <v>13</v>
      </c>
      <c r="L5370" s="6"/>
      <c r="M5370" s="11" t="str">
        <f>$M$8</f>
        <v>BASE</v>
      </c>
      <c r="N5370" s="6"/>
      <c r="O5370" s="11" t="str">
        <f>$O$8</f>
        <v>SUPPLEMENTAL</v>
      </c>
      <c r="P5370" s="6"/>
      <c r="Q5370" s="11" t="str">
        <f>$Q$8</f>
        <v>BUDGET</v>
      </c>
    </row>
    <row r="5371" spans="1:21" ht="11.85" customHeight="1" x14ac:dyDescent="0.2"/>
    <row r="5372" spans="1:21" ht="11.85" customHeight="1" x14ac:dyDescent="0.2">
      <c r="D5372" s="2"/>
      <c r="F5372" s="2"/>
      <c r="H5372" s="2"/>
      <c r="J5372" s="2"/>
      <c r="L5372" s="2"/>
      <c r="N5372" s="2"/>
      <c r="P5372" s="2"/>
    </row>
    <row r="5373" spans="1:21" ht="11.85" customHeight="1" thickBot="1" x14ac:dyDescent="0.25">
      <c r="A5373" s="3" t="s">
        <v>1111</v>
      </c>
      <c r="C5373" s="25">
        <f>C5151+C5240+C5312+C5353</f>
        <v>1477566.6300000001</v>
      </c>
      <c r="D5373" s="2"/>
      <c r="E5373" s="25">
        <f>E5151+E5240+E5312+E5353</f>
        <v>740631.58</v>
      </c>
      <c r="F5373" s="2"/>
      <c r="G5373" s="25">
        <f>G5151+G5240+G5312+G5353</f>
        <v>1085635.48</v>
      </c>
      <c r="H5373" s="2"/>
      <c r="I5373" s="25">
        <f>I5151+I5240+I5312+I5353</f>
        <v>546775</v>
      </c>
      <c r="J5373" s="2"/>
      <c r="K5373" s="26">
        <f>K5151+K5240+K5312+K5353</f>
        <v>714044</v>
      </c>
      <c r="L5373" s="2"/>
      <c r="M5373" s="26">
        <f>M5151+M5240+M5312+M5353</f>
        <v>1198135</v>
      </c>
      <c r="N5373" s="2"/>
      <c r="O5373" s="26">
        <f>O5151+O5240+O5312+O5353</f>
        <v>0</v>
      </c>
      <c r="P5373" s="2"/>
      <c r="Q5373" s="26">
        <f>Q5151+Q5240+Q5312+Q5353</f>
        <v>1198135</v>
      </c>
      <c r="R5373" s="2"/>
      <c r="U5373" s="2"/>
    </row>
    <row r="5374" spans="1:21" ht="11.85" customHeight="1" thickTop="1" x14ac:dyDescent="0.2">
      <c r="D5374" s="2"/>
      <c r="F5374" s="2"/>
      <c r="H5374" s="2"/>
      <c r="J5374" s="2"/>
      <c r="L5374" s="2"/>
      <c r="N5374" s="2"/>
      <c r="P5374" s="2"/>
    </row>
    <row r="5375" spans="1:21" ht="11.85" customHeight="1" thickBot="1" x14ac:dyDescent="0.25">
      <c r="A5375" s="3" t="s">
        <v>2081</v>
      </c>
      <c r="C5375" s="25">
        <f>C5057-C5373</f>
        <v>-530380.1100000001</v>
      </c>
      <c r="D5375" s="2"/>
      <c r="E5375" s="25">
        <f>E5057-E5373</f>
        <v>-17247.659999999916</v>
      </c>
      <c r="F5375" s="2"/>
      <c r="G5375" s="25">
        <f>G5057-G5373</f>
        <v>53078.100000000093</v>
      </c>
      <c r="H5375" s="2"/>
      <c r="I5375" s="25">
        <f>I5057-I5373</f>
        <v>-30175</v>
      </c>
      <c r="J5375" s="2"/>
      <c r="K5375" s="25">
        <f>K5057-K5373</f>
        <v>-82844</v>
      </c>
      <c r="L5375" s="2"/>
      <c r="M5375" s="25">
        <f>M5057-M5373</f>
        <v>65</v>
      </c>
      <c r="N5375" s="2"/>
      <c r="O5375" s="25">
        <f>O5083-O5373</f>
        <v>0</v>
      </c>
      <c r="P5375" s="2"/>
      <c r="Q5375" s="25">
        <f>Q5057-Q5373</f>
        <v>65</v>
      </c>
    </row>
    <row r="5376" spans="1:21" ht="11.85" customHeight="1" thickTop="1" x14ac:dyDescent="0.2">
      <c r="D5376" s="2"/>
      <c r="F5376" s="2"/>
      <c r="H5376" s="2"/>
      <c r="J5376" s="2"/>
      <c r="L5376" s="2"/>
      <c r="M5376" s="2"/>
      <c r="N5376" s="2"/>
      <c r="O5376" s="2"/>
      <c r="P5376" s="2"/>
      <c r="Q5376" s="2"/>
    </row>
    <row r="5377" spans="1:21" ht="11.85" customHeight="1" x14ac:dyDescent="0.2">
      <c r="D5377" s="2"/>
      <c r="F5377" s="2"/>
      <c r="H5377" s="2"/>
      <c r="J5377" s="2"/>
      <c r="L5377" s="2"/>
      <c r="M5377" s="2"/>
      <c r="N5377" s="2"/>
      <c r="O5377" s="2"/>
      <c r="P5377" s="2"/>
      <c r="Q5377" s="2"/>
    </row>
    <row r="5378" spans="1:21" ht="11.85" customHeight="1" x14ac:dyDescent="0.2">
      <c r="A5378" s="3" t="s">
        <v>1113</v>
      </c>
      <c r="D5378" s="2"/>
      <c r="F5378" s="2"/>
      <c r="H5378" s="2"/>
      <c r="J5378" s="2"/>
      <c r="L5378" s="2"/>
      <c r="M5378" s="2"/>
      <c r="N5378" s="2"/>
      <c r="O5378" s="2"/>
      <c r="P5378" s="2"/>
      <c r="Q5378" s="2"/>
    </row>
    <row r="5379" spans="1:21" ht="11.85" customHeight="1" thickBot="1" x14ac:dyDescent="0.25">
      <c r="A5379" s="3" t="s">
        <v>2082</v>
      </c>
      <c r="C5379" s="25">
        <f>C4988+C5057-C5373</f>
        <v>149029.57000000007</v>
      </c>
      <c r="D5379" s="2"/>
      <c r="E5379" s="25">
        <f>E4988+E5057-E5373</f>
        <v>131781.91000000015</v>
      </c>
      <c r="F5379" s="2"/>
      <c r="G5379" s="25">
        <f>G4988+G5057-G5373</f>
        <v>184860.01000000024</v>
      </c>
      <c r="H5379" s="2"/>
      <c r="I5379" s="25">
        <f>I4988+I5057-I5373</f>
        <v>154685.01000000024</v>
      </c>
      <c r="J5379" s="2"/>
      <c r="K5379" s="25">
        <f>K4988+K5057-K5373</f>
        <v>102016.01000000024</v>
      </c>
      <c r="L5379" s="2"/>
      <c r="M5379" s="25">
        <f>M4988+M5057-M5373</f>
        <v>102081.01000000024</v>
      </c>
      <c r="N5379" s="2"/>
      <c r="O5379" s="2"/>
      <c r="P5379" s="2"/>
      <c r="Q5379" s="25">
        <f>Q4988+Q5057-Q5373</f>
        <v>102081.01000000024</v>
      </c>
      <c r="U5379" s="47"/>
    </row>
    <row r="5380" spans="1:21" ht="11.85" customHeight="1" thickTop="1" x14ac:dyDescent="0.2"/>
    <row r="5381" spans="1:21" ht="11.85" customHeight="1" x14ac:dyDescent="0.2"/>
    <row r="5382" spans="1:21" ht="11.85" customHeight="1" x14ac:dyDescent="0.2"/>
    <row r="5383" spans="1:21" ht="11.85" customHeight="1" x14ac:dyDescent="0.2"/>
    <row r="5384" spans="1:21" ht="11.85" customHeight="1" x14ac:dyDescent="0.2"/>
    <row r="5385" spans="1:21" ht="11.85" customHeight="1" x14ac:dyDescent="0.2"/>
    <row r="5386" spans="1:21" ht="11.85" customHeight="1" x14ac:dyDescent="0.2"/>
    <row r="5387" spans="1:21" ht="11.85" customHeight="1" x14ac:dyDescent="0.2"/>
    <row r="5388" spans="1:21" ht="11.85" customHeight="1" x14ac:dyDescent="0.2"/>
    <row r="5389" spans="1:21" ht="11.85" customHeight="1" x14ac:dyDescent="0.2"/>
    <row r="5390" spans="1:21" ht="11.85" customHeight="1" x14ac:dyDescent="0.2"/>
    <row r="5391" spans="1:21" ht="11.85" customHeight="1" x14ac:dyDescent="0.2"/>
    <row r="5392" spans="1:21" ht="11.85" customHeight="1" x14ac:dyDescent="0.2"/>
    <row r="5393" ht="11.85" customHeight="1" x14ac:dyDescent="0.2"/>
    <row r="5394" ht="11.85" customHeight="1" x14ac:dyDescent="0.2"/>
    <row r="5395" ht="11.85" customHeight="1" x14ac:dyDescent="0.2"/>
    <row r="5396" ht="11.85" customHeight="1" x14ac:dyDescent="0.2"/>
    <row r="5397" ht="11.85" customHeight="1" x14ac:dyDescent="0.2"/>
    <row r="5398" ht="11.85" customHeight="1" x14ac:dyDescent="0.2"/>
    <row r="5399" ht="11.85" customHeight="1" x14ac:dyDescent="0.2"/>
    <row r="5400" ht="11.85" customHeight="1" x14ac:dyDescent="0.2"/>
    <row r="5401" ht="11.85" customHeight="1" x14ac:dyDescent="0.2"/>
    <row r="5402" ht="11.85" customHeight="1" x14ac:dyDescent="0.2"/>
    <row r="5403" ht="11.85" customHeight="1" x14ac:dyDescent="0.2"/>
    <row r="5404" ht="11.85" customHeight="1" x14ac:dyDescent="0.2"/>
    <row r="5405" ht="11.85" customHeight="1" x14ac:dyDescent="0.2"/>
    <row r="5406" ht="11.85" customHeight="1" x14ac:dyDescent="0.2"/>
    <row r="5407" ht="11.85" customHeight="1" x14ac:dyDescent="0.2"/>
    <row r="5408" ht="11.85" customHeight="1" x14ac:dyDescent="0.2"/>
    <row r="5409" spans="1:5" ht="11.85" customHeight="1" x14ac:dyDescent="0.2"/>
    <row r="5410" spans="1:5" ht="11.85" customHeight="1" x14ac:dyDescent="0.2"/>
    <row r="5411" spans="1:5" ht="11.85" customHeight="1" x14ac:dyDescent="0.2"/>
    <row r="5412" spans="1:5" ht="11.85" customHeight="1" x14ac:dyDescent="0.2"/>
    <row r="5413" spans="1:5" ht="11.85" customHeight="1" x14ac:dyDescent="0.2"/>
    <row r="5414" spans="1:5" ht="11.85" customHeight="1" x14ac:dyDescent="0.2"/>
    <row r="5415" spans="1:5" ht="11.85" customHeight="1" x14ac:dyDescent="0.2"/>
    <row r="5416" spans="1:5" ht="11.85" customHeight="1" x14ac:dyDescent="0.2"/>
    <row r="5417" spans="1:5" ht="11.85" customHeight="1" x14ac:dyDescent="0.2"/>
    <row r="5418" spans="1:5" ht="11.85" customHeight="1" x14ac:dyDescent="0.2"/>
    <row r="5419" spans="1:5" ht="11.85" customHeight="1" x14ac:dyDescent="0.2"/>
    <row r="5420" spans="1:5" ht="11.25" customHeight="1" x14ac:dyDescent="0.2">
      <c r="A5420" s="1"/>
      <c r="B5420" s="1"/>
      <c r="E5420" s="2" t="str">
        <f>$E$1</f>
        <v>CITY OF BRADY</v>
      </c>
    </row>
    <row r="5421" spans="1:5" ht="11.25" customHeight="1" x14ac:dyDescent="0.2">
      <c r="E5421" s="2" t="str">
        <f>$E$2</f>
        <v>BUDGET REPORT</v>
      </c>
    </row>
    <row r="5422" spans="1:5" ht="11.25" customHeight="1" x14ac:dyDescent="0.2">
      <c r="E5422" s="2" t="str">
        <f>$E$3</f>
        <v>FISCAL YEAR 2022 - 2023</v>
      </c>
    </row>
    <row r="5423" spans="1:5" ht="11.25" customHeight="1" x14ac:dyDescent="0.2">
      <c r="A5423" s="3" t="s">
        <v>2083</v>
      </c>
    </row>
    <row r="5424" spans="1:5" ht="11.25" customHeight="1" x14ac:dyDescent="0.2"/>
    <row r="5425" spans="1:17" ht="11.25" customHeight="1" x14ac:dyDescent="0.2">
      <c r="I5425" s="49" t="str">
        <f>$I$6</f>
        <v>(----- 2021-2022 ------)</v>
      </c>
      <c r="J5425" s="49"/>
      <c r="K5425" s="49"/>
      <c r="L5425" s="6"/>
      <c r="M5425" s="49" t="str">
        <f>$M$6</f>
        <v>2022-2023</v>
      </c>
      <c r="N5425" s="49"/>
      <c r="O5425" s="49"/>
      <c r="P5425" s="49"/>
      <c r="Q5425" s="49"/>
    </row>
    <row r="5426" spans="1:17" ht="11.25" customHeight="1" x14ac:dyDescent="0.2">
      <c r="C5426" s="7" t="str">
        <f>$C$7</f>
        <v>2018-2019</v>
      </c>
      <c r="D5426" s="6"/>
      <c r="E5426" s="7" t="str">
        <f>$E$7</f>
        <v>2019-2020</v>
      </c>
      <c r="F5426" s="6"/>
      <c r="G5426" s="7" t="str">
        <f>$G$7</f>
        <v>2020-2021</v>
      </c>
      <c r="H5426" s="6"/>
      <c r="I5426" s="7" t="s">
        <v>9</v>
      </c>
      <c r="J5426" s="6"/>
      <c r="K5426" s="8" t="str">
        <f>+$K$7</f>
        <v>PROJECTED</v>
      </c>
      <c r="L5426" s="6"/>
      <c r="M5426" s="8" t="str">
        <f>$M$7</f>
        <v>2022-2023</v>
      </c>
      <c r="N5426" s="6"/>
      <c r="O5426" s="8" t="str">
        <f>$O$7</f>
        <v>2022-2023</v>
      </c>
      <c r="P5426" s="6"/>
      <c r="Q5426" s="8" t="str">
        <f>$Q$7</f>
        <v xml:space="preserve">APPROVED </v>
      </c>
    </row>
    <row r="5427" spans="1:17" ht="11.25" customHeight="1" x14ac:dyDescent="0.2">
      <c r="A5427" s="9"/>
      <c r="C5427" s="10" t="s">
        <v>12</v>
      </c>
      <c r="D5427" s="6"/>
      <c r="E5427" s="10" t="s">
        <v>12</v>
      </c>
      <c r="F5427" s="6"/>
      <c r="G5427" s="10" t="s">
        <v>12</v>
      </c>
      <c r="H5427" s="6"/>
      <c r="I5427" s="10" t="s">
        <v>13</v>
      </c>
      <c r="J5427" s="6"/>
      <c r="K5427" s="11" t="s">
        <v>13</v>
      </c>
      <c r="L5427" s="6"/>
      <c r="M5427" s="11" t="str">
        <f>$M$8</f>
        <v>BASE</v>
      </c>
      <c r="N5427" s="6"/>
      <c r="O5427" s="11" t="str">
        <f>$O$8</f>
        <v>SUPPLEMENTAL</v>
      </c>
      <c r="P5427" s="6"/>
      <c r="Q5427" s="11" t="str">
        <f>$Q$8</f>
        <v>BUDGET</v>
      </c>
    </row>
    <row r="5428" spans="1:17" ht="11.25" customHeight="1" x14ac:dyDescent="0.2"/>
    <row r="5429" spans="1:17" ht="11.25" customHeight="1" x14ac:dyDescent="0.2">
      <c r="A5429" s="3" t="s">
        <v>16</v>
      </c>
      <c r="D5429" s="2"/>
      <c r="F5429" s="2"/>
      <c r="H5429" s="2"/>
      <c r="J5429" s="2"/>
      <c r="L5429" s="2"/>
      <c r="N5429" s="2"/>
      <c r="P5429" s="2"/>
    </row>
    <row r="5430" spans="1:17" ht="11.25" customHeight="1" x14ac:dyDescent="0.2">
      <c r="A5430" s="3" t="s">
        <v>17</v>
      </c>
      <c r="C5430" s="2">
        <v>0</v>
      </c>
      <c r="D5430" s="2"/>
      <c r="E5430" s="2">
        <f>+C5530</f>
        <v>121746.98000000001</v>
      </c>
      <c r="F5430" s="2"/>
      <c r="G5430" s="2">
        <f>+E5530</f>
        <v>109992.25</v>
      </c>
      <c r="H5430" s="2"/>
      <c r="I5430" s="2">
        <f>+G5530</f>
        <v>96886.950000000012</v>
      </c>
      <c r="J5430" s="2"/>
      <c r="K5430" s="4">
        <f>+I5430</f>
        <v>96886.950000000012</v>
      </c>
      <c r="L5430" s="2"/>
      <c r="M5430" s="2">
        <f>+K5530</f>
        <v>81360.950000000012</v>
      </c>
      <c r="N5430" s="2"/>
      <c r="P5430" s="2"/>
      <c r="Q5430" s="4">
        <f>+M5430</f>
        <v>81360.950000000012</v>
      </c>
    </row>
    <row r="5431" spans="1:17" ht="11.25" customHeight="1" x14ac:dyDescent="0.2">
      <c r="D5431" s="2"/>
      <c r="F5431" s="2"/>
      <c r="H5431" s="2"/>
      <c r="J5431" s="2"/>
      <c r="L5431" s="2"/>
      <c r="N5431" s="2"/>
      <c r="P5431" s="2"/>
    </row>
    <row r="5432" spans="1:17" ht="11.25" customHeight="1" x14ac:dyDescent="0.2">
      <c r="A5432" s="12" t="s">
        <v>18</v>
      </c>
      <c r="D5432" s="2"/>
      <c r="F5432" s="2"/>
      <c r="H5432" s="2"/>
      <c r="J5432" s="2"/>
      <c r="L5432" s="2"/>
      <c r="N5432" s="2"/>
      <c r="P5432" s="2"/>
    </row>
    <row r="5433" spans="1:17" ht="11.25" customHeight="1" x14ac:dyDescent="0.2">
      <c r="D5433" s="2"/>
      <c r="F5433" s="2"/>
      <c r="H5433" s="2"/>
      <c r="J5433" s="2"/>
      <c r="L5433" s="2"/>
      <c r="N5433" s="2"/>
      <c r="P5433" s="2"/>
    </row>
    <row r="5434" spans="1:17" ht="11.25" customHeight="1" x14ac:dyDescent="0.2">
      <c r="A5434" s="12" t="s">
        <v>1883</v>
      </c>
      <c r="D5434" s="2"/>
      <c r="F5434" s="2"/>
      <c r="H5434" s="2"/>
      <c r="J5434" s="2"/>
      <c r="L5434" s="2"/>
      <c r="N5434" s="2"/>
      <c r="P5434" s="2"/>
    </row>
    <row r="5435" spans="1:17" ht="11.25" customHeight="1" x14ac:dyDescent="0.2">
      <c r="A5435" s="3" t="s">
        <v>2084</v>
      </c>
      <c r="C5435" s="2">
        <v>45004.22</v>
      </c>
      <c r="D5435" s="2"/>
      <c r="E5435" s="2">
        <v>42388.29</v>
      </c>
      <c r="F5435" s="2"/>
      <c r="G5435" s="2">
        <v>43319.55</v>
      </c>
      <c r="H5435" s="2"/>
      <c r="I5435" s="2">
        <v>40000</v>
      </c>
      <c r="J5435" s="2"/>
      <c r="K5435" s="4">
        <v>40000</v>
      </c>
      <c r="L5435" s="2"/>
      <c r="M5435" s="4">
        <v>42000</v>
      </c>
      <c r="N5435" s="2"/>
      <c r="O5435" s="4">
        <v>0</v>
      </c>
      <c r="P5435" s="2"/>
      <c r="Q5435" s="4">
        <f>M5435+O5435</f>
        <v>42000</v>
      </c>
    </row>
    <row r="5436" spans="1:17" ht="11.25" customHeight="1" x14ac:dyDescent="0.2">
      <c r="A5436" s="3" t="s">
        <v>2085</v>
      </c>
      <c r="C5436" s="2">
        <v>1935.2</v>
      </c>
      <c r="D5436" s="2"/>
      <c r="E5436" s="2">
        <v>3065.11</v>
      </c>
      <c r="F5436" s="2"/>
      <c r="G5436" s="2">
        <v>1443.83</v>
      </c>
      <c r="H5436" s="2"/>
      <c r="I5436" s="2">
        <v>2000</v>
      </c>
      <c r="J5436" s="2"/>
      <c r="K5436" s="4">
        <v>2000</v>
      </c>
      <c r="L5436" s="2"/>
      <c r="M5436" s="4">
        <v>1500</v>
      </c>
      <c r="N5436" s="2"/>
      <c r="O5436" s="4">
        <v>0</v>
      </c>
      <c r="P5436" s="2"/>
      <c r="Q5436" s="4">
        <f>M5436+O5436</f>
        <v>1500</v>
      </c>
    </row>
    <row r="5437" spans="1:17" ht="11.25" customHeight="1" x14ac:dyDescent="0.2">
      <c r="A5437" s="3" t="s">
        <v>2086</v>
      </c>
      <c r="C5437" s="2">
        <v>936.53</v>
      </c>
      <c r="D5437" s="2"/>
      <c r="E5437" s="2">
        <v>1166.6300000000001</v>
      </c>
      <c r="F5437" s="2"/>
      <c r="G5437" s="2">
        <v>1002.56</v>
      </c>
      <c r="H5437" s="2"/>
      <c r="I5437" s="2">
        <v>1000</v>
      </c>
      <c r="J5437" s="2"/>
      <c r="K5437" s="4">
        <v>1000</v>
      </c>
      <c r="L5437" s="2"/>
      <c r="M5437" s="4">
        <v>1000</v>
      </c>
      <c r="N5437" s="2"/>
      <c r="O5437" s="4">
        <v>0</v>
      </c>
      <c r="P5437" s="2"/>
      <c r="Q5437" s="4">
        <f>M5437+O5437</f>
        <v>1000</v>
      </c>
    </row>
    <row r="5438" spans="1:17" ht="11.25" customHeight="1" x14ac:dyDescent="0.2">
      <c r="A5438" s="3" t="s">
        <v>2087</v>
      </c>
      <c r="C5438" s="14">
        <v>357.07</v>
      </c>
      <c r="D5438" s="2"/>
      <c r="E5438" s="14">
        <v>168</v>
      </c>
      <c r="F5438" s="2"/>
      <c r="G5438" s="14">
        <v>309</v>
      </c>
      <c r="H5438" s="2"/>
      <c r="I5438" s="14">
        <v>100</v>
      </c>
      <c r="J5438" s="2"/>
      <c r="K5438" s="15">
        <v>100</v>
      </c>
      <c r="L5438" s="2"/>
      <c r="M5438" s="15">
        <v>100</v>
      </c>
      <c r="N5438" s="2"/>
      <c r="O5438" s="15">
        <v>0</v>
      </c>
      <c r="P5438" s="2"/>
      <c r="Q5438" s="15">
        <f>M5438+O5438</f>
        <v>100</v>
      </c>
    </row>
    <row r="5439" spans="1:17" ht="11.25" customHeight="1" x14ac:dyDescent="0.2">
      <c r="A5439" s="3" t="s">
        <v>1162</v>
      </c>
      <c r="C5439" s="2">
        <f>SUM(C5435:C5438)</f>
        <v>48233.02</v>
      </c>
      <c r="D5439" s="2"/>
      <c r="E5439" s="2">
        <f>SUM(E5435:E5438)</f>
        <v>46788.03</v>
      </c>
      <c r="F5439" s="2"/>
      <c r="G5439" s="2">
        <f>SUM(G5435:G5438)</f>
        <v>46074.94</v>
      </c>
      <c r="H5439" s="2"/>
      <c r="I5439" s="2">
        <f>SUM(I5435:I5438)</f>
        <v>43100</v>
      </c>
      <c r="J5439" s="2"/>
      <c r="K5439" s="4">
        <f>SUM(K5435:K5438)</f>
        <v>43100</v>
      </c>
      <c r="L5439" s="2"/>
      <c r="M5439" s="4">
        <f>SUM(M5435:M5438)</f>
        <v>44600</v>
      </c>
      <c r="N5439" s="2"/>
      <c r="O5439" s="4">
        <f>SUM(O5435:O5438)</f>
        <v>0</v>
      </c>
      <c r="P5439" s="2"/>
      <c r="Q5439" s="4">
        <f>SUM(Q5435:Q5438)</f>
        <v>44600</v>
      </c>
    </row>
    <row r="5440" spans="1:17" ht="11.25" customHeight="1" x14ac:dyDescent="0.2">
      <c r="D5440" s="2"/>
      <c r="F5440" s="2"/>
      <c r="H5440" s="2"/>
      <c r="J5440" s="2"/>
      <c r="L5440" s="2"/>
      <c r="N5440" s="2"/>
      <c r="P5440" s="2"/>
    </row>
    <row r="5441" spans="1:17" ht="11.85" customHeight="1" x14ac:dyDescent="0.2">
      <c r="A5441" s="12" t="s">
        <v>2088</v>
      </c>
      <c r="D5441" s="2"/>
      <c r="F5441" s="2"/>
      <c r="H5441" s="2"/>
      <c r="J5441" s="2"/>
      <c r="L5441" s="2"/>
      <c r="N5441" s="2"/>
      <c r="P5441" s="2"/>
    </row>
    <row r="5442" spans="1:17" ht="11.85" customHeight="1" x14ac:dyDescent="0.2">
      <c r="A5442" s="3" t="s">
        <v>2089</v>
      </c>
      <c r="C5442" s="14">
        <v>26970.1</v>
      </c>
      <c r="D5442" s="2"/>
      <c r="E5442" s="14">
        <v>0</v>
      </c>
      <c r="F5442" s="2"/>
      <c r="G5442" s="14">
        <v>0</v>
      </c>
      <c r="H5442" s="2"/>
      <c r="I5442" s="14">
        <v>0</v>
      </c>
      <c r="J5442" s="2"/>
      <c r="K5442" s="15">
        <v>0</v>
      </c>
      <c r="L5442" s="2"/>
      <c r="M5442" s="15">
        <v>0</v>
      </c>
      <c r="N5442" s="2"/>
      <c r="O5442" s="15">
        <v>0</v>
      </c>
      <c r="P5442" s="2"/>
      <c r="Q5442" s="15">
        <f>+M5442+O5442</f>
        <v>0</v>
      </c>
    </row>
    <row r="5443" spans="1:17" ht="11.85" customHeight="1" x14ac:dyDescent="0.2">
      <c r="A5443" s="3" t="s">
        <v>2090</v>
      </c>
      <c r="C5443" s="2">
        <f>SUM(C5442:C5442)</f>
        <v>26970.1</v>
      </c>
      <c r="D5443" s="2"/>
      <c r="E5443" s="2">
        <f>SUM(E5442:E5442)</f>
        <v>0</v>
      </c>
      <c r="F5443" s="2"/>
      <c r="G5443" s="2">
        <f>SUM(G5442:G5442)</f>
        <v>0</v>
      </c>
      <c r="H5443" s="2"/>
      <c r="I5443" s="2">
        <f>SUM(I5442:I5442)</f>
        <v>0</v>
      </c>
      <c r="J5443" s="2"/>
      <c r="K5443" s="4">
        <f>SUM(K5442:K5442)</f>
        <v>0</v>
      </c>
      <c r="L5443" s="2"/>
      <c r="M5443" s="4">
        <f>SUM(M5442:M5442)</f>
        <v>0</v>
      </c>
      <c r="N5443" s="2"/>
      <c r="O5443" s="4">
        <f>SUM(O5442:O5442)</f>
        <v>0</v>
      </c>
      <c r="P5443" s="2"/>
      <c r="Q5443" s="4">
        <f>SUM(Q5442:Q5442)</f>
        <v>0</v>
      </c>
    </row>
    <row r="5444" spans="1:17" ht="11.25" customHeight="1" x14ac:dyDescent="0.2">
      <c r="D5444" s="2"/>
      <c r="F5444" s="2"/>
      <c r="H5444" s="2"/>
      <c r="J5444" s="2"/>
      <c r="L5444" s="2"/>
      <c r="N5444" s="2"/>
      <c r="P5444" s="2"/>
    </row>
    <row r="5445" spans="1:17" ht="11.85" customHeight="1" x14ac:dyDescent="0.2">
      <c r="A5445" s="12" t="s">
        <v>238</v>
      </c>
      <c r="D5445" s="2"/>
      <c r="F5445" s="2"/>
      <c r="H5445" s="2"/>
      <c r="J5445" s="2"/>
      <c r="L5445" s="2"/>
      <c r="N5445" s="2"/>
      <c r="P5445" s="2"/>
    </row>
    <row r="5446" spans="1:17" ht="11.85" customHeight="1" x14ac:dyDescent="0.2">
      <c r="A5446" s="3" t="s">
        <v>2091</v>
      </c>
      <c r="C5446" s="14">
        <v>94111.14</v>
      </c>
      <c r="D5446" s="2"/>
      <c r="E5446" s="14">
        <v>0</v>
      </c>
      <c r="F5446" s="2"/>
      <c r="G5446" s="14">
        <v>0</v>
      </c>
      <c r="H5446" s="2"/>
      <c r="I5446" s="14">
        <v>0</v>
      </c>
      <c r="J5446" s="2"/>
      <c r="K5446" s="15">
        <v>0</v>
      </c>
      <c r="L5446" s="2"/>
      <c r="M5446" s="15">
        <v>0</v>
      </c>
      <c r="N5446" s="2"/>
      <c r="O5446" s="15">
        <v>0</v>
      </c>
      <c r="P5446" s="2"/>
      <c r="Q5446" s="15">
        <f>+M5446+O5446</f>
        <v>0</v>
      </c>
    </row>
    <row r="5447" spans="1:17" ht="11.85" customHeight="1" x14ac:dyDescent="0.2">
      <c r="A5447" s="3" t="s">
        <v>252</v>
      </c>
      <c r="C5447" s="2">
        <f>SUM(C5446:C5446)</f>
        <v>94111.14</v>
      </c>
      <c r="D5447" s="2"/>
      <c r="E5447" s="2">
        <f>SUM(E5446:E5446)</f>
        <v>0</v>
      </c>
      <c r="F5447" s="2"/>
      <c r="G5447" s="2">
        <f>SUM(G5446:G5446)</f>
        <v>0</v>
      </c>
      <c r="H5447" s="2"/>
      <c r="I5447" s="2">
        <f>SUM(I5446:I5446)</f>
        <v>0</v>
      </c>
      <c r="J5447" s="2"/>
      <c r="K5447" s="4">
        <f>SUM(K5446:K5446)</f>
        <v>0</v>
      </c>
      <c r="L5447" s="2"/>
      <c r="M5447" s="4">
        <f>SUM(M5446:M5446)</f>
        <v>0</v>
      </c>
      <c r="N5447" s="2"/>
      <c r="O5447" s="4">
        <f>SUM(O5446:O5446)</f>
        <v>0</v>
      </c>
      <c r="P5447" s="2"/>
      <c r="Q5447" s="4">
        <f>SUM(Q5446:Q5446)</f>
        <v>0</v>
      </c>
    </row>
    <row r="5448" spans="1:17" ht="11.85" customHeight="1" x14ac:dyDescent="0.2"/>
    <row r="5449" spans="1:17" ht="11.25" customHeight="1" thickBot="1" x14ac:dyDescent="0.25">
      <c r="A5449" s="3" t="s">
        <v>265</v>
      </c>
      <c r="C5449" s="25">
        <f>C5439+C5447+C5443</f>
        <v>169314.26</v>
      </c>
      <c r="D5449" s="2"/>
      <c r="E5449" s="25">
        <f>E5439+E5447+E5443</f>
        <v>46788.03</v>
      </c>
      <c r="F5449" s="2"/>
      <c r="G5449" s="25">
        <f>G5439+G5447+G5443</f>
        <v>46074.94</v>
      </c>
      <c r="H5449" s="2"/>
      <c r="I5449" s="25">
        <f>I5439+I5447+I5443</f>
        <v>43100</v>
      </c>
      <c r="J5449" s="2"/>
      <c r="K5449" s="26">
        <f>K5439+K5447+K5443</f>
        <v>43100</v>
      </c>
      <c r="L5449" s="2"/>
      <c r="M5449" s="26">
        <f>M5439+M5447</f>
        <v>44600</v>
      </c>
      <c r="N5449" s="2"/>
      <c r="O5449" s="26">
        <f>O5439+O5447+O5442</f>
        <v>0</v>
      </c>
      <c r="P5449" s="2"/>
      <c r="Q5449" s="26">
        <f>Q5439+Q5447+Q5443</f>
        <v>44600</v>
      </c>
    </row>
    <row r="5450" spans="1:17" ht="11.25" customHeight="1" thickTop="1" x14ac:dyDescent="0.2">
      <c r="D5450" s="2"/>
      <c r="F5450" s="2"/>
      <c r="H5450" s="2"/>
      <c r="J5450" s="2"/>
      <c r="L5450" s="2"/>
      <c r="N5450" s="2"/>
      <c r="P5450" s="2"/>
    </row>
    <row r="5451" spans="1:17" ht="11.25" customHeight="1" x14ac:dyDescent="0.2">
      <c r="D5451" s="2"/>
      <c r="F5451" s="2"/>
      <c r="H5451" s="2"/>
      <c r="J5451" s="2"/>
      <c r="L5451" s="2"/>
      <c r="N5451" s="2"/>
      <c r="P5451" s="2"/>
    </row>
    <row r="5452" spans="1:17" ht="11.25" customHeight="1" x14ac:dyDescent="0.2">
      <c r="A5452" s="3" t="s">
        <v>266</v>
      </c>
      <c r="C5452" s="2">
        <f>C5430+C5449</f>
        <v>169314.26</v>
      </c>
      <c r="D5452" s="2"/>
      <c r="E5452" s="2">
        <f>E5430+E5449</f>
        <v>168535.01</v>
      </c>
      <c r="F5452" s="2"/>
      <c r="G5452" s="2">
        <f>G5430+G5449</f>
        <v>156067.19</v>
      </c>
      <c r="H5452" s="2"/>
      <c r="I5452" s="2">
        <f>I5430+I5449</f>
        <v>139986.95000000001</v>
      </c>
      <c r="J5452" s="2"/>
      <c r="K5452" s="4">
        <f>K5430+K5449</f>
        <v>139986.95000000001</v>
      </c>
      <c r="L5452" s="2"/>
      <c r="M5452" s="4">
        <f>M5430+M5449</f>
        <v>125960.95000000001</v>
      </c>
      <c r="N5452" s="2"/>
      <c r="P5452" s="2"/>
      <c r="Q5452" s="4">
        <f>Q5430+Q5449</f>
        <v>125960.95000000001</v>
      </c>
    </row>
    <row r="5453" spans="1:17" ht="11.25" customHeight="1" x14ac:dyDescent="0.2"/>
    <row r="5454" spans="1:17" ht="11.85" customHeight="1" x14ac:dyDescent="0.2">
      <c r="E5454" s="48"/>
    </row>
    <row r="5455" spans="1:17" ht="11.85" customHeight="1" x14ac:dyDescent="0.2"/>
    <row r="5456" spans="1:17" ht="11.85" customHeight="1" x14ac:dyDescent="0.2"/>
    <row r="5457" spans="1:5" ht="11.85" customHeight="1" x14ac:dyDescent="0.2"/>
    <row r="5458" spans="1:5" ht="11.85" customHeight="1" x14ac:dyDescent="0.2"/>
    <row r="5459" spans="1:5" ht="11.85" customHeight="1" x14ac:dyDescent="0.2"/>
    <row r="5460" spans="1:5" ht="11.85" customHeight="1" x14ac:dyDescent="0.2"/>
    <row r="5461" spans="1:5" ht="11.85" customHeight="1" x14ac:dyDescent="0.2"/>
    <row r="5462" spans="1:5" ht="11.85" customHeight="1" x14ac:dyDescent="0.2"/>
    <row r="5463" spans="1:5" ht="11.85" customHeight="1" x14ac:dyDescent="0.2"/>
    <row r="5464" spans="1:5" ht="11.85" customHeight="1" x14ac:dyDescent="0.2"/>
    <row r="5465" spans="1:5" ht="11.85" customHeight="1" x14ac:dyDescent="0.2"/>
    <row r="5466" spans="1:5" ht="11.85" customHeight="1" x14ac:dyDescent="0.2"/>
    <row r="5467" spans="1:5" ht="11.85" customHeight="1" x14ac:dyDescent="0.2"/>
    <row r="5468" spans="1:5" ht="11.85" customHeight="1" x14ac:dyDescent="0.2"/>
    <row r="5469" spans="1:5" ht="11.85" customHeight="1" x14ac:dyDescent="0.2"/>
    <row r="5470" spans="1:5" ht="11.85" customHeight="1" x14ac:dyDescent="0.2">
      <c r="A5470" s="1"/>
      <c r="B5470" s="1"/>
      <c r="E5470" s="2" t="str">
        <f>$E$1</f>
        <v>CITY OF BRADY</v>
      </c>
    </row>
    <row r="5471" spans="1:5" ht="11.85" customHeight="1" x14ac:dyDescent="0.2">
      <c r="E5471" s="2" t="str">
        <f>$E$2</f>
        <v>BUDGET REPORT</v>
      </c>
    </row>
    <row r="5472" spans="1:5" ht="11.85" customHeight="1" x14ac:dyDescent="0.2">
      <c r="E5472" s="2" t="str">
        <f>$E$3</f>
        <v>FISCAL YEAR 2022 - 2023</v>
      </c>
    </row>
    <row r="5473" spans="1:21" ht="11.85" customHeight="1" x14ac:dyDescent="0.2">
      <c r="A5473" s="3" t="s">
        <v>2092</v>
      </c>
    </row>
    <row r="5474" spans="1:21" ht="11.85" customHeight="1" x14ac:dyDescent="0.2">
      <c r="A5474" s="3" t="s">
        <v>2093</v>
      </c>
    </row>
    <row r="5475" spans="1:21" ht="11.85" customHeight="1" x14ac:dyDescent="0.2">
      <c r="I5475" s="49" t="str">
        <f>$I$6</f>
        <v>(----- 2021-2022 ------)</v>
      </c>
      <c r="J5475" s="49"/>
      <c r="K5475" s="49"/>
      <c r="L5475" s="6"/>
      <c r="M5475" s="49" t="str">
        <f>$M$6</f>
        <v>2022-2023</v>
      </c>
      <c r="N5475" s="49"/>
      <c r="O5475" s="49"/>
      <c r="P5475" s="49"/>
      <c r="Q5475" s="49"/>
    </row>
    <row r="5476" spans="1:21" ht="11.85" customHeight="1" x14ac:dyDescent="0.2">
      <c r="C5476" s="7" t="str">
        <f>$C$7</f>
        <v>2018-2019</v>
      </c>
      <c r="D5476" s="6"/>
      <c r="E5476" s="7" t="str">
        <f>$E$7</f>
        <v>2019-2020</v>
      </c>
      <c r="F5476" s="6"/>
      <c r="G5476" s="7" t="str">
        <f>$G$7</f>
        <v>2020-2021</v>
      </c>
      <c r="H5476" s="6"/>
      <c r="I5476" s="7" t="s">
        <v>9</v>
      </c>
      <c r="J5476" s="6"/>
      <c r="K5476" s="8" t="str">
        <f>+$K$7</f>
        <v>PROJECTED</v>
      </c>
      <c r="L5476" s="6"/>
      <c r="M5476" s="8" t="str">
        <f>$M$7</f>
        <v>2022-2023</v>
      </c>
      <c r="N5476" s="6"/>
      <c r="O5476" s="8" t="str">
        <f>$O$7</f>
        <v>2022-2023</v>
      </c>
      <c r="P5476" s="6"/>
      <c r="Q5476" s="8" t="str">
        <f>$Q$7</f>
        <v xml:space="preserve">APPROVED </v>
      </c>
    </row>
    <row r="5477" spans="1:21" ht="11.85" customHeight="1" x14ac:dyDescent="0.2">
      <c r="A5477" s="9" t="s">
        <v>268</v>
      </c>
      <c r="C5477" s="10" t="s">
        <v>12</v>
      </c>
      <c r="D5477" s="6"/>
      <c r="E5477" s="10" t="s">
        <v>12</v>
      </c>
      <c r="F5477" s="6"/>
      <c r="G5477" s="10" t="s">
        <v>12</v>
      </c>
      <c r="H5477" s="6"/>
      <c r="I5477" s="10" t="s">
        <v>13</v>
      </c>
      <c r="J5477" s="6"/>
      <c r="K5477" s="11" t="s">
        <v>13</v>
      </c>
      <c r="L5477" s="6"/>
      <c r="M5477" s="11" t="str">
        <f>$M$8</f>
        <v>BASE</v>
      </c>
      <c r="N5477" s="6"/>
      <c r="O5477" s="11" t="str">
        <f>$O$8</f>
        <v>SUPPLEMENTAL</v>
      </c>
      <c r="P5477" s="6"/>
      <c r="Q5477" s="11" t="str">
        <f>$Q$8</f>
        <v>BUDGET</v>
      </c>
    </row>
    <row r="5478" spans="1:21" ht="11.85" customHeight="1" x14ac:dyDescent="0.2"/>
    <row r="5479" spans="1:21" ht="11.85" customHeight="1" x14ac:dyDescent="0.2">
      <c r="A5479" s="12" t="s">
        <v>269</v>
      </c>
    </row>
    <row r="5480" spans="1:21" ht="11.85" customHeight="1" x14ac:dyDescent="0.2">
      <c r="A5480" s="3" t="s">
        <v>2094</v>
      </c>
      <c r="C5480" s="2">
        <v>18324</v>
      </c>
      <c r="D5480" s="2"/>
      <c r="E5480" s="2">
        <v>19120</v>
      </c>
      <c r="F5480" s="2"/>
      <c r="G5480" s="2">
        <v>23927.56</v>
      </c>
      <c r="H5480" s="2"/>
      <c r="I5480" s="2">
        <v>24830</v>
      </c>
      <c r="J5480" s="2"/>
      <c r="K5480" s="2">
        <v>24830</v>
      </c>
      <c r="L5480" s="2"/>
      <c r="M5480" s="4">
        <v>25580</v>
      </c>
      <c r="N5480" s="2"/>
      <c r="O5480" s="4">
        <v>6500</v>
      </c>
      <c r="P5480" s="2"/>
      <c r="Q5480" s="4">
        <f t="shared" ref="Q5480:Q5486" si="144">M5480+O5480</f>
        <v>32080</v>
      </c>
      <c r="T5480" s="13"/>
    </row>
    <row r="5481" spans="1:21" ht="11.85" customHeight="1" x14ac:dyDescent="0.2">
      <c r="A5481" s="3" t="s">
        <v>2095</v>
      </c>
      <c r="C5481" s="2">
        <v>81</v>
      </c>
      <c r="D5481" s="2"/>
      <c r="E5481" s="2">
        <v>292.5</v>
      </c>
      <c r="F5481" s="2"/>
      <c r="G5481" s="2">
        <v>791.03</v>
      </c>
      <c r="H5481" s="2"/>
      <c r="I5481" s="2">
        <v>1000</v>
      </c>
      <c r="J5481" s="2"/>
      <c r="K5481" s="2">
        <v>1000</v>
      </c>
      <c r="L5481" s="2"/>
      <c r="M5481" s="4">
        <v>1000</v>
      </c>
      <c r="N5481" s="2"/>
      <c r="O5481" s="4">
        <v>0</v>
      </c>
      <c r="P5481" s="2"/>
      <c r="Q5481" s="4">
        <f t="shared" si="144"/>
        <v>1000</v>
      </c>
      <c r="T5481" s="13"/>
    </row>
    <row r="5482" spans="1:21" ht="11.85" customHeight="1" x14ac:dyDescent="0.2">
      <c r="A5482" s="3" t="s">
        <v>2096</v>
      </c>
      <c r="C5482" s="2">
        <v>9863.1200000000008</v>
      </c>
      <c r="D5482" s="2"/>
      <c r="E5482" s="2">
        <v>8987.84</v>
      </c>
      <c r="F5482" s="2"/>
      <c r="G5482" s="2">
        <v>11841.84</v>
      </c>
      <c r="H5482" s="2"/>
      <c r="I5482" s="2">
        <v>11832</v>
      </c>
      <c r="J5482" s="2"/>
      <c r="K5482" s="2">
        <v>11832</v>
      </c>
      <c r="L5482" s="2"/>
      <c r="M5482" s="4">
        <v>12960</v>
      </c>
      <c r="N5482" s="2"/>
      <c r="O5482" s="4">
        <v>0</v>
      </c>
      <c r="P5482" s="2"/>
      <c r="Q5482" s="4">
        <f t="shared" si="144"/>
        <v>12960</v>
      </c>
      <c r="T5482" s="13"/>
    </row>
    <row r="5483" spans="1:21" ht="11.85" customHeight="1" x14ac:dyDescent="0.2">
      <c r="A5483" s="3" t="s">
        <v>2097</v>
      </c>
      <c r="C5483" s="2">
        <v>1849.74</v>
      </c>
      <c r="D5483" s="2"/>
      <c r="E5483" s="2">
        <v>1980.67</v>
      </c>
      <c r="F5483" s="2"/>
      <c r="G5483" s="2">
        <v>2460.0700000000002</v>
      </c>
      <c r="H5483" s="2"/>
      <c r="I5483" s="2">
        <v>2485</v>
      </c>
      <c r="J5483" s="2"/>
      <c r="K5483" s="2">
        <v>2485</v>
      </c>
      <c r="L5483" s="2"/>
      <c r="M5483" s="4">
        <v>2581</v>
      </c>
      <c r="N5483" s="2"/>
      <c r="O5483" s="4">
        <v>600</v>
      </c>
      <c r="P5483" s="2"/>
      <c r="Q5483" s="4">
        <f t="shared" si="144"/>
        <v>3181</v>
      </c>
      <c r="T5483" s="13"/>
    </row>
    <row r="5484" spans="1:21" ht="11.85" customHeight="1" x14ac:dyDescent="0.2">
      <c r="A5484" s="3" t="s">
        <v>2098</v>
      </c>
      <c r="C5484" s="2">
        <v>1099.8399999999999</v>
      </c>
      <c r="D5484" s="2"/>
      <c r="E5484" s="2">
        <v>684.15</v>
      </c>
      <c r="F5484" s="2"/>
      <c r="G5484" s="2">
        <v>540.25</v>
      </c>
      <c r="H5484" s="2"/>
      <c r="I5484" s="2">
        <v>610</v>
      </c>
      <c r="J5484" s="2"/>
      <c r="K5484" s="2">
        <v>610</v>
      </c>
      <c r="L5484" s="2"/>
      <c r="M5484" s="4">
        <v>800</v>
      </c>
      <c r="N5484" s="2"/>
      <c r="O5484" s="4">
        <v>0</v>
      </c>
      <c r="P5484" s="2"/>
      <c r="Q5484" s="4">
        <f t="shared" si="144"/>
        <v>800</v>
      </c>
      <c r="T5484" s="13"/>
    </row>
    <row r="5485" spans="1:21" ht="11.85" customHeight="1" x14ac:dyDescent="0.2">
      <c r="A5485" s="3" t="s">
        <v>2099</v>
      </c>
      <c r="C5485" s="2">
        <v>95.99</v>
      </c>
      <c r="D5485" s="2"/>
      <c r="E5485" s="2">
        <v>194.82</v>
      </c>
      <c r="F5485" s="2"/>
      <c r="G5485" s="2">
        <v>252</v>
      </c>
      <c r="H5485" s="2"/>
      <c r="I5485" s="2">
        <v>144</v>
      </c>
      <c r="J5485" s="2"/>
      <c r="K5485" s="2">
        <v>144</v>
      </c>
      <c r="L5485" s="2"/>
      <c r="M5485" s="4">
        <v>117</v>
      </c>
      <c r="N5485" s="2"/>
      <c r="O5485" s="4">
        <v>0</v>
      </c>
      <c r="P5485" s="2"/>
      <c r="Q5485" s="4">
        <f t="shared" si="144"/>
        <v>117</v>
      </c>
      <c r="T5485" s="13"/>
    </row>
    <row r="5486" spans="1:21" ht="11.85" customHeight="1" x14ac:dyDescent="0.2">
      <c r="A5486" s="3" t="s">
        <v>2100</v>
      </c>
      <c r="C5486" s="14">
        <v>1407.99</v>
      </c>
      <c r="D5486" s="2"/>
      <c r="E5486" s="14">
        <v>1485.08</v>
      </c>
      <c r="F5486" s="2"/>
      <c r="G5486" s="14">
        <v>1820.04</v>
      </c>
      <c r="H5486" s="2"/>
      <c r="I5486" s="14">
        <v>2015</v>
      </c>
      <c r="J5486" s="2"/>
      <c r="K5486" s="14">
        <v>2015</v>
      </c>
      <c r="L5486" s="2"/>
      <c r="M5486" s="15">
        <v>2073</v>
      </c>
      <c r="N5486" s="2"/>
      <c r="O5486" s="15">
        <v>400</v>
      </c>
      <c r="P5486" s="2"/>
      <c r="Q5486" s="15">
        <f t="shared" si="144"/>
        <v>2473</v>
      </c>
      <c r="T5486" s="13"/>
    </row>
    <row r="5487" spans="1:21" ht="11.85" customHeight="1" x14ac:dyDescent="0.2">
      <c r="A5487" s="3" t="s">
        <v>280</v>
      </c>
      <c r="C5487" s="2">
        <f>SUM(C5480:C5486)</f>
        <v>32721.680000000008</v>
      </c>
      <c r="D5487" s="2"/>
      <c r="E5487" s="2">
        <f>SUM(E5480:E5486)</f>
        <v>32745.060000000005</v>
      </c>
      <c r="F5487" s="2"/>
      <c r="G5487" s="2">
        <f>SUM(G5480:G5486)</f>
        <v>41632.79</v>
      </c>
      <c r="H5487" s="2"/>
      <c r="I5487" s="2">
        <f>SUM(I5480:I5486)</f>
        <v>42916</v>
      </c>
      <c r="J5487" s="2"/>
      <c r="K5487" s="4">
        <f>SUM(K5480:K5486)</f>
        <v>42916</v>
      </c>
      <c r="L5487" s="2"/>
      <c r="M5487" s="4">
        <f>SUM(M5480:M5486)</f>
        <v>45111</v>
      </c>
      <c r="N5487" s="2"/>
      <c r="O5487" s="4">
        <f>SUM(O5480:O5486)</f>
        <v>7500</v>
      </c>
      <c r="P5487" s="2"/>
      <c r="Q5487" s="4">
        <f>SUM(Q5480:Q5486)</f>
        <v>52611</v>
      </c>
      <c r="R5487" s="2"/>
      <c r="T5487" s="17"/>
      <c r="U5487" s="2"/>
    </row>
    <row r="5488" spans="1:21" ht="11.85" customHeight="1" x14ac:dyDescent="0.2"/>
    <row r="5489" spans="1:22" ht="11.85" customHeight="1" x14ac:dyDescent="0.2">
      <c r="A5489" s="12" t="s">
        <v>281</v>
      </c>
      <c r="D5489" s="2"/>
      <c r="F5489" s="2"/>
      <c r="H5489" s="2"/>
      <c r="J5489" s="2"/>
      <c r="L5489" s="2"/>
      <c r="N5489" s="2"/>
      <c r="P5489" s="2"/>
    </row>
    <row r="5490" spans="1:22" ht="11.85" customHeight="1" x14ac:dyDescent="0.2">
      <c r="A5490" s="3" t="s">
        <v>2101</v>
      </c>
      <c r="C5490" s="14">
        <v>0</v>
      </c>
      <c r="D5490" s="2"/>
      <c r="E5490" s="14">
        <v>0</v>
      </c>
      <c r="F5490" s="2"/>
      <c r="G5490" s="14">
        <v>0</v>
      </c>
      <c r="H5490" s="2"/>
      <c r="I5490" s="14">
        <v>0</v>
      </c>
      <c r="J5490" s="2"/>
      <c r="K5490" s="15">
        <v>0</v>
      </c>
      <c r="L5490" s="2"/>
      <c r="M5490" s="15">
        <v>0</v>
      </c>
      <c r="N5490" s="2"/>
      <c r="O5490" s="15">
        <v>0</v>
      </c>
      <c r="P5490" s="2"/>
      <c r="Q5490" s="15">
        <f>+M5490+O5490</f>
        <v>0</v>
      </c>
    </row>
    <row r="5491" spans="1:22" ht="11.85" customHeight="1" x14ac:dyDescent="0.2">
      <c r="A5491" s="3" t="s">
        <v>299</v>
      </c>
      <c r="C5491" s="2">
        <f>+C5490</f>
        <v>0</v>
      </c>
      <c r="D5491" s="2"/>
      <c r="E5491" s="2">
        <f>+E5490</f>
        <v>0</v>
      </c>
      <c r="F5491" s="2"/>
      <c r="G5491" s="2">
        <f>+G5490</f>
        <v>0</v>
      </c>
      <c r="H5491" s="2"/>
      <c r="I5491" s="2">
        <f>+I5490</f>
        <v>0</v>
      </c>
      <c r="J5491" s="2"/>
      <c r="K5491" s="4">
        <f>+K5490</f>
        <v>0</v>
      </c>
      <c r="L5491" s="2"/>
      <c r="M5491" s="4">
        <f>+M5490</f>
        <v>0</v>
      </c>
      <c r="N5491" s="2"/>
      <c r="O5491" s="4">
        <f>+O5490</f>
        <v>0</v>
      </c>
      <c r="P5491" s="2"/>
      <c r="Q5491" s="4">
        <f>+Q5490</f>
        <v>0</v>
      </c>
    </row>
    <row r="5492" spans="1:22" ht="11.85" customHeight="1" x14ac:dyDescent="0.2"/>
    <row r="5493" spans="1:22" ht="11.85" customHeight="1" x14ac:dyDescent="0.2">
      <c r="A5493" s="12" t="s">
        <v>300</v>
      </c>
      <c r="D5493" s="2"/>
      <c r="F5493" s="2"/>
      <c r="H5493" s="2"/>
      <c r="J5493" s="2"/>
      <c r="L5493" s="2"/>
      <c r="N5493" s="2"/>
      <c r="P5493" s="2"/>
    </row>
    <row r="5494" spans="1:22" ht="11.85" customHeight="1" x14ac:dyDescent="0.2">
      <c r="A5494" s="3" t="s">
        <v>2102</v>
      </c>
      <c r="C5494" s="2">
        <v>845.99</v>
      </c>
      <c r="D5494" s="2"/>
      <c r="E5494" s="2">
        <v>25459.67</v>
      </c>
      <c r="F5494" s="2"/>
      <c r="G5494" s="2">
        <v>3150.02</v>
      </c>
      <c r="H5494" s="2"/>
      <c r="I5494" s="2">
        <v>15000</v>
      </c>
      <c r="J5494" s="2"/>
      <c r="K5494" s="4">
        <v>15000</v>
      </c>
      <c r="L5494" s="2"/>
      <c r="M5494" s="4">
        <v>15000</v>
      </c>
      <c r="N5494" s="2"/>
      <c r="O5494" s="4">
        <v>0</v>
      </c>
      <c r="P5494" s="2"/>
      <c r="Q5494" s="4">
        <f>+M5494+O5494</f>
        <v>15000</v>
      </c>
    </row>
    <row r="5495" spans="1:22" ht="11.85" customHeight="1" x14ac:dyDescent="0.2">
      <c r="A5495" s="3" t="s">
        <v>2103</v>
      </c>
      <c r="C5495" s="2">
        <v>0</v>
      </c>
      <c r="D5495" s="2"/>
      <c r="E5495" s="2">
        <v>0</v>
      </c>
      <c r="F5495" s="2"/>
      <c r="G5495" s="2">
        <v>0</v>
      </c>
      <c r="H5495" s="2"/>
      <c r="I5495" s="2">
        <v>110</v>
      </c>
      <c r="J5495" s="2"/>
      <c r="K5495" s="4">
        <v>110</v>
      </c>
      <c r="L5495" s="2"/>
      <c r="M5495" s="4">
        <v>110</v>
      </c>
      <c r="N5495" s="2"/>
      <c r="O5495" s="4">
        <v>0</v>
      </c>
      <c r="P5495" s="2"/>
      <c r="Q5495" s="4">
        <f>+M5495+O5495</f>
        <v>110</v>
      </c>
    </row>
    <row r="5496" spans="1:22" ht="11.85" customHeight="1" x14ac:dyDescent="0.2">
      <c r="A5496" s="3" t="s">
        <v>2104</v>
      </c>
      <c r="C5496" s="14">
        <v>279.61</v>
      </c>
      <c r="D5496" s="2"/>
      <c r="E5496" s="14">
        <v>338.03</v>
      </c>
      <c r="F5496" s="2"/>
      <c r="G5496" s="14">
        <v>379.75</v>
      </c>
      <c r="H5496" s="2"/>
      <c r="I5496" s="14">
        <v>600</v>
      </c>
      <c r="J5496" s="2"/>
      <c r="K5496" s="15">
        <v>600</v>
      </c>
      <c r="L5496" s="2"/>
      <c r="M5496" s="15">
        <v>600</v>
      </c>
      <c r="N5496" s="2"/>
      <c r="O5496" s="15">
        <v>0</v>
      </c>
      <c r="P5496" s="2"/>
      <c r="Q5496" s="15">
        <f>+M5496+O5496</f>
        <v>600</v>
      </c>
    </row>
    <row r="5497" spans="1:22" ht="11.85" hidden="1" customHeight="1" x14ac:dyDescent="0.2">
      <c r="A5497" s="3" t="s">
        <v>2102</v>
      </c>
      <c r="C5497" s="14">
        <v>0</v>
      </c>
      <c r="D5497" s="2"/>
      <c r="E5497" s="14">
        <v>0</v>
      </c>
      <c r="F5497" s="2"/>
      <c r="G5497" s="14">
        <v>0</v>
      </c>
      <c r="H5497" s="2"/>
      <c r="I5497" s="14">
        <v>0</v>
      </c>
      <c r="J5497" s="2"/>
      <c r="K5497" s="15">
        <v>0</v>
      </c>
      <c r="L5497" s="2"/>
      <c r="M5497" s="15">
        <v>0</v>
      </c>
      <c r="N5497" s="2"/>
      <c r="O5497" s="15">
        <v>0</v>
      </c>
      <c r="P5497" s="2"/>
      <c r="Q5497" s="15">
        <f>M5497+O5497</f>
        <v>0</v>
      </c>
      <c r="T5497" s="13"/>
      <c r="V5497" s="14"/>
    </row>
    <row r="5498" spans="1:22" ht="11.85" customHeight="1" x14ac:dyDescent="0.2">
      <c r="A5498" s="3" t="s">
        <v>322</v>
      </c>
      <c r="C5498" s="2">
        <f>SUM(C5494:C5497)</f>
        <v>1125.5999999999999</v>
      </c>
      <c r="D5498" s="2"/>
      <c r="E5498" s="2">
        <f>SUM(E5494:E5497)</f>
        <v>25797.699999999997</v>
      </c>
      <c r="F5498" s="2"/>
      <c r="G5498" s="2">
        <f>SUM(G5494:G5497)</f>
        <v>3529.77</v>
      </c>
      <c r="H5498" s="2"/>
      <c r="I5498" s="2">
        <f>SUM(I5494:I5497)</f>
        <v>15710</v>
      </c>
      <c r="J5498" s="2"/>
      <c r="K5498" s="4">
        <f>SUM(K5494:K5497)</f>
        <v>15710</v>
      </c>
      <c r="L5498" s="2"/>
      <c r="M5498" s="4">
        <f>SUM(M5494:M5497)</f>
        <v>15710</v>
      </c>
      <c r="N5498" s="2"/>
      <c r="O5498" s="4">
        <f>SUM(O5494:O5497)</f>
        <v>0</v>
      </c>
      <c r="P5498" s="2"/>
      <c r="Q5498" s="4">
        <f>SUM(Q5494:Q5497)</f>
        <v>15710</v>
      </c>
      <c r="T5498" s="17"/>
    </row>
    <row r="5499" spans="1:22" ht="11.85" customHeight="1" x14ac:dyDescent="0.2">
      <c r="D5499" s="2"/>
      <c r="F5499" s="2"/>
      <c r="H5499" s="2"/>
      <c r="J5499" s="2"/>
      <c r="L5499" s="2"/>
      <c r="N5499" s="2"/>
      <c r="P5499" s="2"/>
    </row>
    <row r="5500" spans="1:22" ht="11.85" customHeight="1" x14ac:dyDescent="0.2">
      <c r="A5500" s="3" t="s">
        <v>2105</v>
      </c>
      <c r="C5500" s="2">
        <v>13720</v>
      </c>
      <c r="D5500" s="2"/>
      <c r="E5500" s="2">
        <v>0</v>
      </c>
      <c r="F5500" s="2"/>
      <c r="G5500" s="2">
        <v>0</v>
      </c>
      <c r="H5500" s="2"/>
      <c r="I5500" s="2">
        <v>0</v>
      </c>
      <c r="J5500" s="2"/>
      <c r="K5500" s="4">
        <v>0</v>
      </c>
      <c r="L5500" s="2"/>
      <c r="M5500" s="4">
        <v>0</v>
      </c>
      <c r="N5500" s="2"/>
      <c r="O5500" s="4">
        <v>0</v>
      </c>
      <c r="P5500" s="2"/>
      <c r="Q5500" s="4">
        <f>M5500+O5500</f>
        <v>0</v>
      </c>
      <c r="T5500" s="13"/>
    </row>
    <row r="5501" spans="1:22" ht="11.85" customHeight="1" x14ac:dyDescent="0.2">
      <c r="A5501" s="3" t="s">
        <v>2106</v>
      </c>
      <c r="C5501" s="14">
        <v>0</v>
      </c>
      <c r="D5501" s="2"/>
      <c r="E5501" s="14">
        <v>0</v>
      </c>
      <c r="F5501" s="2"/>
      <c r="G5501" s="14">
        <v>14017.68</v>
      </c>
      <c r="H5501" s="2"/>
      <c r="I5501" s="14">
        <v>0</v>
      </c>
      <c r="J5501" s="2"/>
      <c r="K5501" s="15">
        <v>0</v>
      </c>
      <c r="L5501" s="2"/>
      <c r="M5501" s="15">
        <v>0</v>
      </c>
      <c r="N5501" s="2"/>
      <c r="O5501" s="15">
        <v>0</v>
      </c>
      <c r="P5501" s="2"/>
      <c r="Q5501" s="15">
        <f>M5501+O5501</f>
        <v>0</v>
      </c>
      <c r="T5501" s="13"/>
    </row>
    <row r="5502" spans="1:22" ht="11.85" customHeight="1" x14ac:dyDescent="0.2">
      <c r="A5502" s="3" t="s">
        <v>325</v>
      </c>
      <c r="C5502" s="2">
        <f>SUM(C5500:C5501)</f>
        <v>13720</v>
      </c>
      <c r="D5502" s="2"/>
      <c r="E5502" s="2">
        <f>SUM(E5500:E5501)</f>
        <v>0</v>
      </c>
      <c r="F5502" s="2"/>
      <c r="G5502" s="2">
        <f>SUM(G5500:G5501)</f>
        <v>14017.68</v>
      </c>
      <c r="H5502" s="2"/>
      <c r="I5502" s="2">
        <f>SUM(I5500:I5501)</f>
        <v>0</v>
      </c>
      <c r="J5502" s="2"/>
      <c r="K5502" s="4">
        <f>SUM(K5500:K5501)</f>
        <v>0</v>
      </c>
      <c r="L5502" s="2"/>
      <c r="M5502" s="4">
        <f>SUM(M5500:M5501)</f>
        <v>0</v>
      </c>
      <c r="N5502" s="2"/>
      <c r="O5502" s="4">
        <f>SUM(O5500:O5501)</f>
        <v>0</v>
      </c>
      <c r="P5502" s="2"/>
      <c r="Q5502" s="4">
        <f>SUM(Q5500:Q5501)</f>
        <v>0</v>
      </c>
      <c r="T5502" s="13"/>
    </row>
    <row r="5503" spans="1:22" ht="11.85" customHeight="1" x14ac:dyDescent="0.2">
      <c r="D5503" s="2"/>
      <c r="F5503" s="2"/>
      <c r="H5503" s="2"/>
      <c r="J5503" s="2"/>
      <c r="L5503" s="2"/>
      <c r="N5503" s="2"/>
      <c r="P5503" s="2"/>
    </row>
    <row r="5504" spans="1:22" ht="11.85" hidden="1" customHeight="1" x14ac:dyDescent="0.2">
      <c r="A5504" s="12" t="s">
        <v>326</v>
      </c>
      <c r="D5504" s="2"/>
      <c r="F5504" s="2"/>
      <c r="H5504" s="2"/>
      <c r="J5504" s="2"/>
      <c r="L5504" s="2"/>
      <c r="N5504" s="2"/>
      <c r="P5504" s="2"/>
    </row>
    <row r="5505" spans="1:22" ht="11.85" hidden="1" customHeight="1" x14ac:dyDescent="0.2">
      <c r="A5505" s="3" t="s">
        <v>1124</v>
      </c>
      <c r="C5505" s="14">
        <v>0</v>
      </c>
      <c r="D5505" s="2"/>
      <c r="E5505" s="14">
        <v>0</v>
      </c>
      <c r="F5505" s="2"/>
      <c r="G5505" s="14">
        <v>0</v>
      </c>
      <c r="H5505" s="2"/>
      <c r="I5505" s="14">
        <v>0</v>
      </c>
      <c r="J5505" s="2"/>
      <c r="K5505" s="15">
        <v>0</v>
      </c>
      <c r="L5505" s="2"/>
      <c r="M5505" s="15">
        <v>0</v>
      </c>
      <c r="N5505" s="2"/>
      <c r="O5505" s="15">
        <v>0</v>
      </c>
      <c r="P5505" s="2"/>
      <c r="Q5505" s="15">
        <f>M5505+O5505</f>
        <v>0</v>
      </c>
    </row>
    <row r="5506" spans="1:22" ht="11.85" hidden="1" customHeight="1" x14ac:dyDescent="0.2">
      <c r="A5506" s="3" t="s">
        <v>330</v>
      </c>
      <c r="C5506" s="2">
        <f>SUM(C5505:C5505)</f>
        <v>0</v>
      </c>
      <c r="D5506" s="2"/>
      <c r="E5506" s="2">
        <f>SUM(E5505:E5505)</f>
        <v>0</v>
      </c>
      <c r="F5506" s="2"/>
      <c r="G5506" s="2">
        <f>SUM(G5505:G5505)</f>
        <v>0</v>
      </c>
      <c r="H5506" s="2"/>
      <c r="I5506" s="2">
        <f>SUM(I5505:I5505)</f>
        <v>0</v>
      </c>
      <c r="J5506" s="2"/>
      <c r="K5506" s="4">
        <f>SUM(K5505:K5505)</f>
        <v>0</v>
      </c>
      <c r="L5506" s="2"/>
      <c r="M5506" s="4">
        <f>SUM(M5505:M5505)</f>
        <v>0</v>
      </c>
      <c r="N5506" s="2"/>
      <c r="O5506" s="4">
        <f>SUM(O5505:O5505)</f>
        <v>0</v>
      </c>
      <c r="P5506" s="2"/>
      <c r="Q5506" s="4">
        <f>SUM(Q5505:Q5505)</f>
        <v>0</v>
      </c>
      <c r="V5506" s="35"/>
    </row>
    <row r="5507" spans="1:22" ht="11.85" hidden="1" customHeight="1" x14ac:dyDescent="0.2">
      <c r="D5507" s="2"/>
      <c r="F5507" s="2"/>
      <c r="H5507" s="2"/>
      <c r="J5507" s="2"/>
      <c r="L5507" s="2"/>
      <c r="N5507" s="2"/>
      <c r="P5507" s="2"/>
      <c r="T5507" s="13"/>
    </row>
    <row r="5508" spans="1:22" ht="11.85" customHeight="1" x14ac:dyDescent="0.2">
      <c r="A5508" s="3" t="s">
        <v>2080</v>
      </c>
      <c r="C5508" s="2">
        <f>+C5498+C5506+C5487+C5502+C5491</f>
        <v>47567.280000000006</v>
      </c>
      <c r="D5508" s="2"/>
      <c r="E5508" s="2">
        <f>+E5498+E5506+E5487+E5502+E5491</f>
        <v>58542.76</v>
      </c>
      <c r="F5508" s="2"/>
      <c r="G5508" s="2">
        <f>+G5498+G5506+G5487+G5502+G5491</f>
        <v>59180.24</v>
      </c>
      <c r="H5508" s="2"/>
      <c r="I5508" s="2">
        <f>+I5498+I5506+I5487+I5502+I5491</f>
        <v>58626</v>
      </c>
      <c r="J5508" s="2"/>
      <c r="K5508" s="4">
        <f>+K5498+K5506+K5487+K5502+K5491</f>
        <v>58626</v>
      </c>
      <c r="L5508" s="2"/>
      <c r="M5508" s="4">
        <f>+M5498+M5506+M5487+M5502+M5491</f>
        <v>60821</v>
      </c>
      <c r="N5508" s="2"/>
      <c r="O5508" s="4">
        <f>+O5498+O5506+O5487+O5502+O5491</f>
        <v>7500</v>
      </c>
      <c r="P5508" s="2"/>
      <c r="Q5508" s="4">
        <f>+Q5498+Q5506+Q5487+Q5502+Q5491</f>
        <v>68321</v>
      </c>
      <c r="R5508" s="2"/>
      <c r="U5508" s="16"/>
    </row>
    <row r="5509" spans="1:22" ht="11.85" customHeight="1" x14ac:dyDescent="0.2">
      <c r="D5509" s="2"/>
      <c r="F5509" s="2"/>
      <c r="H5509" s="2"/>
      <c r="J5509" s="2"/>
      <c r="L5509" s="2"/>
      <c r="N5509" s="2"/>
      <c r="P5509" s="2"/>
      <c r="T5509" s="13"/>
    </row>
    <row r="5510" spans="1:22" ht="11.85" customHeight="1" x14ac:dyDescent="0.2">
      <c r="D5510" s="2"/>
      <c r="F5510" s="2"/>
      <c r="H5510" s="2"/>
      <c r="J5510" s="2"/>
      <c r="L5510" s="2"/>
      <c r="N5510" s="2"/>
      <c r="P5510" s="2"/>
    </row>
    <row r="5511" spans="1:22" ht="11.85" customHeight="1" x14ac:dyDescent="0.2">
      <c r="D5511" s="2"/>
      <c r="F5511" s="2"/>
      <c r="H5511" s="2"/>
      <c r="J5511" s="2"/>
      <c r="L5511" s="2"/>
      <c r="N5511" s="2"/>
      <c r="P5511" s="2"/>
    </row>
    <row r="5512" spans="1:22" ht="11.85" customHeight="1" x14ac:dyDescent="0.2">
      <c r="D5512" s="2"/>
      <c r="F5512" s="2"/>
      <c r="H5512" s="2"/>
      <c r="J5512" s="2"/>
      <c r="L5512" s="2"/>
      <c r="N5512" s="2"/>
      <c r="P5512" s="2"/>
    </row>
    <row r="5513" spans="1:22" ht="11.85" customHeight="1" x14ac:dyDescent="0.2">
      <c r="D5513" s="2"/>
      <c r="F5513" s="2"/>
      <c r="H5513" s="2"/>
      <c r="J5513" s="2"/>
      <c r="L5513" s="2"/>
      <c r="N5513" s="2"/>
      <c r="P5513" s="2"/>
    </row>
    <row r="5514" spans="1:22" ht="11.25" customHeight="1" x14ac:dyDescent="0.2">
      <c r="A5514" s="1"/>
      <c r="B5514" s="1"/>
      <c r="E5514" s="2" t="str">
        <f>$E$1</f>
        <v>CITY OF BRADY</v>
      </c>
    </row>
    <row r="5515" spans="1:22" ht="11.25" customHeight="1" x14ac:dyDescent="0.2">
      <c r="E5515" s="2" t="str">
        <f>$E$2</f>
        <v>BUDGET REPORT</v>
      </c>
    </row>
    <row r="5516" spans="1:22" ht="11.25" customHeight="1" x14ac:dyDescent="0.2">
      <c r="E5516" s="2" t="str">
        <f>$E$3</f>
        <v>FISCAL YEAR 2022 - 2023</v>
      </c>
    </row>
    <row r="5517" spans="1:22" ht="11.25" customHeight="1" x14ac:dyDescent="0.2">
      <c r="A5517" s="3" t="s">
        <v>2107</v>
      </c>
    </row>
    <row r="5518" spans="1:22" ht="11.25" customHeight="1" x14ac:dyDescent="0.2"/>
    <row r="5519" spans="1:22" ht="11.25" customHeight="1" x14ac:dyDescent="0.2">
      <c r="I5519" s="49" t="str">
        <f>$I$6</f>
        <v>(----- 2021-2022 ------)</v>
      </c>
      <c r="J5519" s="49"/>
      <c r="K5519" s="49"/>
      <c r="L5519" s="6"/>
      <c r="M5519" s="49" t="str">
        <f>$M$6</f>
        <v>2022-2023</v>
      </c>
      <c r="N5519" s="49"/>
      <c r="O5519" s="49"/>
      <c r="P5519" s="49"/>
      <c r="Q5519" s="49"/>
    </row>
    <row r="5520" spans="1:22" ht="11.25" customHeight="1" x14ac:dyDescent="0.2">
      <c r="C5520" s="7" t="str">
        <f>$C$7</f>
        <v>2018-2019</v>
      </c>
      <c r="D5520" s="6"/>
      <c r="E5520" s="7" t="str">
        <f>$E$7</f>
        <v>2019-2020</v>
      </c>
      <c r="F5520" s="6"/>
      <c r="G5520" s="7" t="str">
        <f>$G$7</f>
        <v>2020-2021</v>
      </c>
      <c r="H5520" s="6"/>
      <c r="I5520" s="7" t="s">
        <v>9</v>
      </c>
      <c r="J5520" s="6"/>
      <c r="K5520" s="8" t="str">
        <f>+$K$7</f>
        <v>PROJECTED</v>
      </c>
      <c r="L5520" s="6"/>
      <c r="M5520" s="8" t="str">
        <f>$M$7</f>
        <v>2022-2023</v>
      </c>
      <c r="N5520" s="6"/>
      <c r="O5520" s="8" t="str">
        <f>$O$7</f>
        <v>2022-2023</v>
      </c>
      <c r="P5520" s="6"/>
      <c r="Q5520" s="8" t="str">
        <f>$Q$7</f>
        <v xml:space="preserve">APPROVED </v>
      </c>
    </row>
    <row r="5521" spans="1:20" ht="11.25" customHeight="1" x14ac:dyDescent="0.2">
      <c r="A5521" s="9" t="s">
        <v>268</v>
      </c>
      <c r="C5521" s="10" t="s">
        <v>12</v>
      </c>
      <c r="D5521" s="6"/>
      <c r="E5521" s="10" t="s">
        <v>12</v>
      </c>
      <c r="F5521" s="6"/>
      <c r="G5521" s="10" t="s">
        <v>12</v>
      </c>
      <c r="H5521" s="6"/>
      <c r="I5521" s="10" t="s">
        <v>13</v>
      </c>
      <c r="J5521" s="6"/>
      <c r="K5521" s="11" t="s">
        <v>13</v>
      </c>
      <c r="L5521" s="6"/>
      <c r="M5521" s="11" t="str">
        <f>$M$8</f>
        <v>BASE</v>
      </c>
      <c r="N5521" s="6"/>
      <c r="O5521" s="11" t="str">
        <f>$O$8</f>
        <v>SUPPLEMENTAL</v>
      </c>
      <c r="P5521" s="6"/>
      <c r="Q5521" s="11" t="str">
        <f>$Q$8</f>
        <v>BUDGET</v>
      </c>
    </row>
    <row r="5522" spans="1:20" s="36" customFormat="1" ht="10.15" customHeight="1" x14ac:dyDescent="0.25">
      <c r="C5522" s="37"/>
      <c r="E5522" s="37"/>
      <c r="G5522" s="37"/>
      <c r="I5522" s="37"/>
      <c r="K5522" s="38"/>
      <c r="M5522" s="38"/>
      <c r="O5522" s="38"/>
      <c r="Q5522" s="38"/>
      <c r="S5522" s="38"/>
      <c r="T5522" s="5"/>
    </row>
    <row r="5523" spans="1:20" s="36" customFormat="1" ht="11.25" customHeight="1" x14ac:dyDescent="0.25">
      <c r="C5523" s="37"/>
      <c r="D5523" s="37"/>
      <c r="E5523" s="37"/>
      <c r="F5523" s="37"/>
      <c r="G5523" s="37"/>
      <c r="H5523" s="37"/>
      <c r="I5523" s="37"/>
      <c r="J5523" s="37"/>
      <c r="K5523" s="38"/>
      <c r="L5523" s="37"/>
      <c r="M5523" s="38"/>
      <c r="N5523" s="37"/>
      <c r="O5523" s="38"/>
      <c r="P5523" s="37"/>
      <c r="Q5523" s="38"/>
      <c r="S5523" s="38"/>
      <c r="T5523" s="5"/>
    </row>
    <row r="5524" spans="1:20" s="36" customFormat="1" ht="11.25" customHeight="1" thickBot="1" x14ac:dyDescent="0.3">
      <c r="A5524" s="3" t="s">
        <v>1111</v>
      </c>
      <c r="B5524" s="3"/>
      <c r="C5524" s="25">
        <f>+C5508</f>
        <v>47567.280000000006</v>
      </c>
      <c r="D5524" s="2"/>
      <c r="E5524" s="25">
        <f>+E5508</f>
        <v>58542.76</v>
      </c>
      <c r="F5524" s="2"/>
      <c r="G5524" s="25">
        <f>+G5508</f>
        <v>59180.24</v>
      </c>
      <c r="H5524" s="2"/>
      <c r="I5524" s="25">
        <f>+I5508</f>
        <v>58626</v>
      </c>
      <c r="J5524" s="2"/>
      <c r="K5524" s="25">
        <f>+K5508</f>
        <v>58626</v>
      </c>
      <c r="L5524" s="2"/>
      <c r="M5524" s="25">
        <f>+M5508</f>
        <v>60821</v>
      </c>
      <c r="N5524" s="2"/>
      <c r="O5524" s="25">
        <f>+O5508</f>
        <v>7500</v>
      </c>
      <c r="P5524" s="2"/>
      <c r="Q5524" s="25">
        <f>+Q5508</f>
        <v>68321</v>
      </c>
      <c r="R5524" s="3"/>
      <c r="S5524" s="38"/>
      <c r="T5524" s="5"/>
    </row>
    <row r="5525" spans="1:20" s="36" customFormat="1" ht="11.25" customHeight="1" thickTop="1" x14ac:dyDescent="0.25">
      <c r="A5525" s="3"/>
      <c r="B5525" s="3"/>
      <c r="C5525" s="2"/>
      <c r="D5525" s="2"/>
      <c r="E5525" s="2"/>
      <c r="F5525" s="2"/>
      <c r="G5525" s="2"/>
      <c r="H5525" s="2"/>
      <c r="I5525" s="2"/>
      <c r="J5525" s="2"/>
      <c r="K5525" s="4"/>
      <c r="L5525" s="2"/>
      <c r="M5525" s="4"/>
      <c r="N5525" s="2"/>
      <c r="O5525" s="4"/>
      <c r="P5525" s="2"/>
      <c r="Q5525" s="4"/>
      <c r="R5525" s="3"/>
      <c r="S5525" s="38"/>
      <c r="T5525" s="5"/>
    </row>
    <row r="5526" spans="1:20" s="36" customFormat="1" ht="11.25" customHeight="1" thickBot="1" x14ac:dyDescent="0.3">
      <c r="A5526" s="3" t="s">
        <v>1112</v>
      </c>
      <c r="B5526" s="3"/>
      <c r="C5526" s="25">
        <f>C5449-C5524</f>
        <v>121746.98000000001</v>
      </c>
      <c r="D5526" s="2"/>
      <c r="E5526" s="25">
        <f>E5449-E5524</f>
        <v>-11754.730000000003</v>
      </c>
      <c r="F5526" s="2"/>
      <c r="G5526" s="25">
        <f>G5449-G5524</f>
        <v>-13105.299999999996</v>
      </c>
      <c r="H5526" s="2"/>
      <c r="I5526" s="25">
        <f>I5449-I5524</f>
        <v>-15526</v>
      </c>
      <c r="J5526" s="2"/>
      <c r="K5526" s="25">
        <f>K5449-K5524</f>
        <v>-15526</v>
      </c>
      <c r="L5526" s="2"/>
      <c r="M5526" s="25">
        <f>M5449-M5524</f>
        <v>-16221</v>
      </c>
      <c r="N5526" s="2"/>
      <c r="O5526" s="25">
        <f>O5449-O5524</f>
        <v>-7500</v>
      </c>
      <c r="P5526" s="2"/>
      <c r="Q5526" s="25">
        <f>Q5449-Q5524</f>
        <v>-23721</v>
      </c>
      <c r="R5526" s="3"/>
      <c r="S5526" s="38"/>
      <c r="T5526" s="5"/>
    </row>
    <row r="5527" spans="1:20" s="36" customFormat="1" ht="11.25" customHeight="1" thickTop="1" x14ac:dyDescent="0.25">
      <c r="A5527" s="3"/>
      <c r="B5527" s="3"/>
      <c r="C5527" s="2"/>
      <c r="D5527" s="2"/>
      <c r="E5527" s="2"/>
      <c r="F5527" s="2"/>
      <c r="G5527" s="2"/>
      <c r="H5527" s="2"/>
      <c r="I5527" s="2"/>
      <c r="J5527" s="2"/>
      <c r="K5527" s="4"/>
      <c r="L5527" s="2"/>
      <c r="M5527" s="4"/>
      <c r="N5527" s="2"/>
      <c r="O5527" s="4"/>
      <c r="P5527" s="2"/>
      <c r="Q5527" s="4"/>
      <c r="R5527" s="3"/>
      <c r="S5527" s="38"/>
      <c r="T5527" s="5"/>
    </row>
    <row r="5528" spans="1:20" s="36" customFormat="1" ht="11.25" customHeight="1" x14ac:dyDescent="0.25">
      <c r="A5528" s="3"/>
      <c r="B5528" s="3"/>
      <c r="C5528" s="2"/>
      <c r="D5528" s="2"/>
      <c r="E5528" s="2"/>
      <c r="F5528" s="2"/>
      <c r="G5528" s="2"/>
      <c r="H5528" s="2"/>
      <c r="I5528" s="2"/>
      <c r="J5528" s="2"/>
      <c r="K5528" s="4"/>
      <c r="L5528" s="2"/>
      <c r="M5528" s="4"/>
      <c r="N5528" s="2"/>
      <c r="O5528" s="4"/>
      <c r="P5528" s="2"/>
      <c r="Q5528" s="4"/>
      <c r="R5528" s="3"/>
      <c r="S5528" s="38"/>
      <c r="T5528" s="5"/>
    </row>
    <row r="5529" spans="1:20" s="36" customFormat="1" ht="11.25" customHeight="1" x14ac:dyDescent="0.25">
      <c r="A5529" s="3" t="s">
        <v>1113</v>
      </c>
      <c r="B5529" s="3"/>
      <c r="C5529" s="2"/>
      <c r="D5529" s="2"/>
      <c r="E5529" s="2"/>
      <c r="F5529" s="2"/>
      <c r="G5529" s="2"/>
      <c r="H5529" s="2"/>
      <c r="I5529" s="2"/>
      <c r="J5529" s="2"/>
      <c r="K5529" s="4"/>
      <c r="L5529" s="2"/>
      <c r="M5529" s="4"/>
      <c r="N5529" s="2"/>
      <c r="O5529" s="4"/>
      <c r="P5529" s="2"/>
      <c r="Q5529" s="4"/>
      <c r="R5529" s="3"/>
      <c r="S5529" s="38"/>
      <c r="T5529" s="5"/>
    </row>
    <row r="5530" spans="1:20" s="36" customFormat="1" ht="11.25" customHeight="1" thickBot="1" x14ac:dyDescent="0.3">
      <c r="A5530" s="3" t="s">
        <v>17</v>
      </c>
      <c r="B5530" s="3"/>
      <c r="C5530" s="25">
        <f>C5430+C5449-C5508</f>
        <v>121746.98000000001</v>
      </c>
      <c r="D5530" s="2"/>
      <c r="E5530" s="25">
        <f>E5430+E5449-E5508</f>
        <v>109992.25</v>
      </c>
      <c r="F5530" s="2"/>
      <c r="G5530" s="25">
        <f>G5430+G5449-G5508</f>
        <v>96886.950000000012</v>
      </c>
      <c r="H5530" s="2"/>
      <c r="I5530" s="25">
        <f>I5430+I5449-I5508</f>
        <v>81360.950000000012</v>
      </c>
      <c r="J5530" s="2"/>
      <c r="K5530" s="25">
        <f>K5430+K5449-K5508</f>
        <v>81360.950000000012</v>
      </c>
      <c r="L5530" s="2"/>
      <c r="M5530" s="25">
        <f>M5430+M5449-M5508</f>
        <v>65139.950000000012</v>
      </c>
      <c r="N5530" s="2"/>
      <c r="O5530" s="4"/>
      <c r="P5530" s="2"/>
      <c r="Q5530" s="25">
        <f>Q5430+Q5449-Q5508</f>
        <v>57639.950000000012</v>
      </c>
      <c r="R5530" s="3"/>
      <c r="S5530" s="38"/>
      <c r="T5530" s="5"/>
    </row>
    <row r="5531" spans="1:20" s="36" customFormat="1" ht="11.25" customHeight="1" thickTop="1" x14ac:dyDescent="0.25">
      <c r="A5531" s="3"/>
      <c r="B5531" s="3"/>
      <c r="C5531" s="2"/>
      <c r="D5531" s="2"/>
      <c r="E5531" s="2"/>
      <c r="F5531" s="2"/>
      <c r="G5531" s="2"/>
      <c r="H5531" s="2"/>
      <c r="I5531" s="2"/>
      <c r="J5531" s="2"/>
      <c r="K5531" s="4"/>
      <c r="L5531" s="2"/>
      <c r="M5531" s="4"/>
      <c r="N5531" s="2"/>
      <c r="O5531" s="4"/>
      <c r="P5531" s="2"/>
      <c r="Q5531" s="4"/>
      <c r="R5531" s="3"/>
      <c r="S5531" s="38"/>
      <c r="T5531" s="5"/>
    </row>
    <row r="5532" spans="1:20" s="36" customFormat="1" ht="11.25" customHeight="1" x14ac:dyDescent="0.25">
      <c r="C5532" s="37"/>
      <c r="E5532" s="37"/>
      <c r="G5532" s="37"/>
      <c r="I5532" s="37"/>
      <c r="K5532" s="38"/>
      <c r="M5532" s="38"/>
      <c r="O5532" s="38"/>
      <c r="Q5532" s="38"/>
      <c r="S5532" s="38"/>
      <c r="T5532" s="5"/>
    </row>
    <row r="5533" spans="1:20" ht="11.25" customHeight="1" x14ac:dyDescent="0.2"/>
    <row r="5534" spans="1:20" ht="11.85" customHeight="1" x14ac:dyDescent="0.2"/>
    <row r="5535" spans="1:20" ht="11.85" customHeight="1" x14ac:dyDescent="0.2"/>
    <row r="5536" spans="1:20" ht="11.85" customHeight="1" x14ac:dyDescent="0.2"/>
    <row r="5537" spans="1:5" ht="11.85" customHeight="1" x14ac:dyDescent="0.2"/>
    <row r="5538" spans="1:5" ht="11.85" customHeight="1" x14ac:dyDescent="0.2"/>
    <row r="5539" spans="1:5" ht="11.85" customHeight="1" x14ac:dyDescent="0.2"/>
    <row r="5540" spans="1:5" ht="11.85" customHeight="1" x14ac:dyDescent="0.2"/>
    <row r="5541" spans="1:5" ht="11.85" customHeight="1" x14ac:dyDescent="0.2"/>
    <row r="5542" spans="1:5" ht="11.85" customHeight="1" x14ac:dyDescent="0.2"/>
    <row r="5543" spans="1:5" ht="11.85" customHeight="1" x14ac:dyDescent="0.2"/>
    <row r="5544" spans="1:5" ht="11.85" customHeight="1" x14ac:dyDescent="0.2"/>
    <row r="5545" spans="1:5" ht="11.85" customHeight="1" x14ac:dyDescent="0.2"/>
    <row r="5546" spans="1:5" ht="11.85" customHeight="1" x14ac:dyDescent="0.2"/>
    <row r="5547" spans="1:5" ht="11.85" customHeight="1" x14ac:dyDescent="0.2"/>
    <row r="5548" spans="1:5" ht="11.85" customHeight="1" x14ac:dyDescent="0.2"/>
    <row r="5549" spans="1:5" ht="11.85" customHeight="1" x14ac:dyDescent="0.2"/>
    <row r="5550" spans="1:5" ht="11.85" customHeight="1" x14ac:dyDescent="0.2"/>
    <row r="5551" spans="1:5" ht="11.25" customHeight="1" x14ac:dyDescent="0.2">
      <c r="A5551" s="1"/>
      <c r="B5551" s="1"/>
      <c r="E5551" s="2" t="str">
        <f>$E$1</f>
        <v>CITY OF BRADY</v>
      </c>
    </row>
    <row r="5552" spans="1:5" ht="11.25" customHeight="1" x14ac:dyDescent="0.2">
      <c r="E5552" s="2" t="str">
        <f>$E$2</f>
        <v>BUDGET REPORT</v>
      </c>
    </row>
    <row r="5553" spans="1:17" ht="11.25" customHeight="1" x14ac:dyDescent="0.2">
      <c r="E5553" s="2" t="str">
        <f>$E$3</f>
        <v>FISCAL YEAR 2022 - 2023</v>
      </c>
    </row>
    <row r="5554" spans="1:17" ht="11.25" customHeight="1" x14ac:dyDescent="0.2">
      <c r="A5554" s="3" t="s">
        <v>2108</v>
      </c>
    </row>
    <row r="5555" spans="1:17" ht="11.25" customHeight="1" x14ac:dyDescent="0.2"/>
    <row r="5556" spans="1:17" ht="11.25" customHeight="1" x14ac:dyDescent="0.2">
      <c r="I5556" s="49" t="str">
        <f>$I$6</f>
        <v>(----- 2021-2022 ------)</v>
      </c>
      <c r="J5556" s="49"/>
      <c r="K5556" s="49"/>
      <c r="L5556" s="6"/>
      <c r="M5556" s="49" t="str">
        <f>$M$6</f>
        <v>2022-2023</v>
      </c>
      <c r="N5556" s="49"/>
      <c r="O5556" s="49"/>
      <c r="P5556" s="49"/>
      <c r="Q5556" s="49"/>
    </row>
    <row r="5557" spans="1:17" ht="11.25" customHeight="1" x14ac:dyDescent="0.2">
      <c r="C5557" s="7" t="str">
        <f>$C$7</f>
        <v>2018-2019</v>
      </c>
      <c r="D5557" s="6"/>
      <c r="E5557" s="7" t="str">
        <f>$E$7</f>
        <v>2019-2020</v>
      </c>
      <c r="F5557" s="6"/>
      <c r="G5557" s="7" t="str">
        <f>$G$7</f>
        <v>2020-2021</v>
      </c>
      <c r="H5557" s="6"/>
      <c r="I5557" s="7" t="s">
        <v>9</v>
      </c>
      <c r="J5557" s="6"/>
      <c r="K5557" s="8" t="str">
        <f>+$K$7</f>
        <v>PROJECTED</v>
      </c>
      <c r="L5557" s="6"/>
      <c r="M5557" s="8" t="str">
        <f>$M$7</f>
        <v>2022-2023</v>
      </c>
      <c r="N5557" s="6"/>
      <c r="O5557" s="8" t="str">
        <f>$O$7</f>
        <v>2022-2023</v>
      </c>
      <c r="P5557" s="6"/>
      <c r="Q5557" s="8" t="str">
        <f>$Q$7</f>
        <v xml:space="preserve">APPROVED </v>
      </c>
    </row>
    <row r="5558" spans="1:17" ht="11.25" customHeight="1" x14ac:dyDescent="0.2">
      <c r="A5558" s="9"/>
      <c r="C5558" s="10" t="s">
        <v>12</v>
      </c>
      <c r="D5558" s="6"/>
      <c r="E5558" s="10" t="s">
        <v>12</v>
      </c>
      <c r="F5558" s="6"/>
      <c r="G5558" s="10" t="s">
        <v>12</v>
      </c>
      <c r="H5558" s="6"/>
      <c r="I5558" s="10" t="s">
        <v>13</v>
      </c>
      <c r="J5558" s="6"/>
      <c r="K5558" s="11" t="s">
        <v>13</v>
      </c>
      <c r="L5558" s="6"/>
      <c r="M5558" s="11" t="str">
        <f>$M$8</f>
        <v>BASE</v>
      </c>
      <c r="N5558" s="6"/>
      <c r="O5558" s="11" t="str">
        <f>$O$8</f>
        <v>SUPPLEMENTAL</v>
      </c>
      <c r="P5558" s="6"/>
      <c r="Q5558" s="11" t="str">
        <f>$Q$8</f>
        <v>BUDGET</v>
      </c>
    </row>
    <row r="5559" spans="1:17" ht="11.25" customHeight="1" x14ac:dyDescent="0.2"/>
    <row r="5560" spans="1:17" ht="11.25" customHeight="1" x14ac:dyDescent="0.2">
      <c r="A5560" s="3" t="s">
        <v>16</v>
      </c>
      <c r="D5560" s="2"/>
      <c r="F5560" s="2"/>
      <c r="H5560" s="2"/>
      <c r="J5560" s="2"/>
      <c r="L5560" s="2"/>
      <c r="N5560" s="2"/>
      <c r="P5560" s="2"/>
    </row>
    <row r="5561" spans="1:17" ht="11.25" customHeight="1" x14ac:dyDescent="0.2">
      <c r="A5561" s="3" t="s">
        <v>17</v>
      </c>
      <c r="C5561" s="2">
        <v>0</v>
      </c>
      <c r="D5561" s="2"/>
      <c r="E5561" s="2">
        <f>+C5635</f>
        <v>132488.56</v>
      </c>
      <c r="F5561" s="2"/>
      <c r="G5561" s="2">
        <f>+E5635</f>
        <v>127761</v>
      </c>
      <c r="H5561" s="2"/>
      <c r="I5561" s="2">
        <f>+G5635</f>
        <v>88066.070000000036</v>
      </c>
      <c r="J5561" s="2"/>
      <c r="K5561" s="4">
        <f>+I5561</f>
        <v>88066.070000000036</v>
      </c>
      <c r="L5561" s="2"/>
      <c r="M5561" s="2">
        <f>+K5635</f>
        <v>72566.070000000065</v>
      </c>
      <c r="N5561" s="2"/>
      <c r="P5561" s="2"/>
      <c r="Q5561" s="4">
        <f>+M5561</f>
        <v>72566.070000000065</v>
      </c>
    </row>
    <row r="5562" spans="1:17" ht="11.25" customHeight="1" x14ac:dyDescent="0.2">
      <c r="D5562" s="2"/>
      <c r="F5562" s="2"/>
      <c r="H5562" s="2"/>
      <c r="J5562" s="2"/>
      <c r="L5562" s="2"/>
      <c r="N5562" s="2"/>
      <c r="P5562" s="2"/>
    </row>
    <row r="5563" spans="1:17" ht="11.25" customHeight="1" x14ac:dyDescent="0.2">
      <c r="A5563" s="12" t="s">
        <v>18</v>
      </c>
      <c r="D5563" s="2"/>
      <c r="F5563" s="2"/>
      <c r="H5563" s="2"/>
      <c r="J5563" s="2"/>
      <c r="L5563" s="2"/>
      <c r="N5563" s="2"/>
      <c r="P5563" s="2"/>
    </row>
    <row r="5564" spans="1:17" ht="11.25" customHeight="1" x14ac:dyDescent="0.2">
      <c r="D5564" s="2"/>
      <c r="F5564" s="2"/>
      <c r="H5564" s="2"/>
      <c r="J5564" s="2"/>
      <c r="L5564" s="2"/>
      <c r="N5564" s="2"/>
      <c r="P5564" s="2"/>
    </row>
    <row r="5565" spans="1:17" ht="11.25" customHeight="1" x14ac:dyDescent="0.2">
      <c r="A5565" s="12" t="s">
        <v>1883</v>
      </c>
      <c r="D5565" s="2"/>
      <c r="F5565" s="2"/>
      <c r="H5565" s="2"/>
      <c r="J5565" s="2"/>
      <c r="L5565" s="2"/>
      <c r="N5565" s="2"/>
      <c r="P5565" s="2"/>
    </row>
    <row r="5566" spans="1:17" ht="11.25" customHeight="1" x14ac:dyDescent="0.2">
      <c r="A5566" s="3" t="s">
        <v>2109</v>
      </c>
      <c r="C5566" s="14">
        <v>205531.06</v>
      </c>
      <c r="D5566" s="2"/>
      <c r="E5566" s="14">
        <v>219448.81</v>
      </c>
      <c r="F5566" s="2"/>
      <c r="G5566" s="14">
        <v>217581.28</v>
      </c>
      <c r="H5566" s="2"/>
      <c r="I5566" s="14">
        <v>190000</v>
      </c>
      <c r="J5566" s="2"/>
      <c r="K5566" s="15">
        <v>190000</v>
      </c>
      <c r="L5566" s="2"/>
      <c r="M5566" s="15">
        <v>210000</v>
      </c>
      <c r="N5566" s="2"/>
      <c r="O5566" s="15">
        <v>0</v>
      </c>
      <c r="P5566" s="2"/>
      <c r="Q5566" s="15">
        <f>M5566+O5566</f>
        <v>210000</v>
      </c>
    </row>
    <row r="5567" spans="1:17" ht="11.25" customHeight="1" x14ac:dyDescent="0.2">
      <c r="A5567" s="3" t="s">
        <v>1162</v>
      </c>
      <c r="C5567" s="2">
        <f>SUM(C5566:C5566)</f>
        <v>205531.06</v>
      </c>
      <c r="D5567" s="2"/>
      <c r="E5567" s="2">
        <f>SUM(E5566:E5566)</f>
        <v>219448.81</v>
      </c>
      <c r="F5567" s="2"/>
      <c r="G5567" s="2">
        <f>SUM(G5566:G5566)</f>
        <v>217581.28</v>
      </c>
      <c r="H5567" s="2"/>
      <c r="I5567" s="2">
        <f>SUM(I5566:I5566)</f>
        <v>190000</v>
      </c>
      <c r="J5567" s="2"/>
      <c r="K5567" s="4">
        <f>SUM(K5566:K5566)</f>
        <v>190000</v>
      </c>
      <c r="L5567" s="2"/>
      <c r="M5567" s="4">
        <f>SUM(M5566:M5566)</f>
        <v>210000</v>
      </c>
      <c r="N5567" s="2"/>
      <c r="O5567" s="4">
        <f>SUM(O5566:O5566)</f>
        <v>0</v>
      </c>
      <c r="P5567" s="2"/>
      <c r="Q5567" s="4">
        <f>SUM(Q5566:Q5566)</f>
        <v>210000</v>
      </c>
    </row>
    <row r="5568" spans="1:17" ht="11.25" customHeight="1" x14ac:dyDescent="0.2">
      <c r="D5568" s="2"/>
      <c r="F5568" s="2"/>
      <c r="H5568" s="2"/>
      <c r="J5568" s="2"/>
      <c r="L5568" s="2"/>
      <c r="N5568" s="2"/>
      <c r="P5568" s="2"/>
    </row>
    <row r="5569" spans="1:17" ht="11.85" customHeight="1" x14ac:dyDescent="0.2">
      <c r="A5569" s="12" t="s">
        <v>238</v>
      </c>
      <c r="D5569" s="2"/>
      <c r="F5569" s="2"/>
      <c r="H5569" s="2"/>
      <c r="J5569" s="2"/>
      <c r="L5569" s="2"/>
      <c r="N5569" s="2"/>
      <c r="P5569" s="2"/>
    </row>
    <row r="5570" spans="1:17" ht="11.85" customHeight="1" x14ac:dyDescent="0.2">
      <c r="A5570" s="3" t="s">
        <v>2110</v>
      </c>
      <c r="C5570" s="14">
        <v>129796.49</v>
      </c>
      <c r="D5570" s="2"/>
      <c r="E5570" s="14">
        <v>0</v>
      </c>
      <c r="F5570" s="2"/>
      <c r="G5570" s="14">
        <v>0</v>
      </c>
      <c r="H5570" s="2"/>
      <c r="I5570" s="14">
        <v>0</v>
      </c>
      <c r="J5570" s="2"/>
      <c r="K5570" s="15">
        <v>0</v>
      </c>
      <c r="L5570" s="2"/>
      <c r="M5570" s="15">
        <v>0</v>
      </c>
      <c r="N5570" s="2"/>
      <c r="O5570" s="15">
        <v>0</v>
      </c>
      <c r="P5570" s="2"/>
      <c r="Q5570" s="15">
        <f>+M5570+O5570</f>
        <v>0</v>
      </c>
    </row>
    <row r="5571" spans="1:17" ht="11.85" customHeight="1" x14ac:dyDescent="0.2">
      <c r="A5571" s="3" t="s">
        <v>252</v>
      </c>
      <c r="C5571" s="2">
        <f>SUM(C5570:C5570)</f>
        <v>129796.49</v>
      </c>
      <c r="D5571" s="2"/>
      <c r="E5571" s="2">
        <f>SUM(E5570:E5570)</f>
        <v>0</v>
      </c>
      <c r="F5571" s="2"/>
      <c r="G5571" s="2">
        <f>SUM(G5570:G5570)</f>
        <v>0</v>
      </c>
      <c r="H5571" s="2"/>
      <c r="I5571" s="2">
        <f>SUM(I5570:I5570)</f>
        <v>0</v>
      </c>
      <c r="J5571" s="2"/>
      <c r="K5571" s="4">
        <f>SUM(K5570:K5570)</f>
        <v>0</v>
      </c>
      <c r="L5571" s="2"/>
      <c r="M5571" s="4">
        <f>SUM(M5570:M5570)</f>
        <v>0</v>
      </c>
      <c r="N5571" s="2"/>
      <c r="O5571" s="4">
        <f>SUM(O5570:O5570)</f>
        <v>0</v>
      </c>
      <c r="P5571" s="2"/>
      <c r="Q5571" s="4">
        <f>SUM(Q5570:Q5570)</f>
        <v>0</v>
      </c>
    </row>
    <row r="5572" spans="1:17" ht="11.85" customHeight="1" x14ac:dyDescent="0.2"/>
    <row r="5573" spans="1:17" ht="11.25" customHeight="1" thickBot="1" x14ac:dyDescent="0.25">
      <c r="A5573" s="3" t="s">
        <v>265</v>
      </c>
      <c r="C5573" s="25">
        <f>C5567+C5571</f>
        <v>335327.55</v>
      </c>
      <c r="D5573" s="2"/>
      <c r="E5573" s="25">
        <f>E5567+E5571</f>
        <v>219448.81</v>
      </c>
      <c r="F5573" s="2"/>
      <c r="G5573" s="25">
        <f>G5567+G5571</f>
        <v>217581.28</v>
      </c>
      <c r="H5573" s="2"/>
      <c r="I5573" s="25">
        <f>I5567+I5571</f>
        <v>190000</v>
      </c>
      <c r="J5573" s="2"/>
      <c r="K5573" s="26">
        <f>K5567+K5571</f>
        <v>190000</v>
      </c>
      <c r="L5573" s="2"/>
      <c r="M5573" s="26">
        <f>M5567+M5571</f>
        <v>210000</v>
      </c>
      <c r="N5573" s="2"/>
      <c r="O5573" s="26">
        <f>O5567+O5571</f>
        <v>0</v>
      </c>
      <c r="P5573" s="2"/>
      <c r="Q5573" s="26">
        <f>Q5567+Q5571</f>
        <v>210000</v>
      </c>
    </row>
    <row r="5574" spans="1:17" ht="11.25" customHeight="1" thickTop="1" x14ac:dyDescent="0.2">
      <c r="D5574" s="2"/>
      <c r="F5574" s="2"/>
      <c r="H5574" s="2"/>
      <c r="J5574" s="2"/>
      <c r="L5574" s="2"/>
      <c r="N5574" s="2"/>
      <c r="P5574" s="2"/>
    </row>
    <row r="5575" spans="1:17" ht="11.25" customHeight="1" x14ac:dyDescent="0.2">
      <c r="D5575" s="2"/>
      <c r="F5575" s="2"/>
      <c r="H5575" s="2"/>
      <c r="J5575" s="2"/>
      <c r="L5575" s="2"/>
      <c r="N5575" s="2"/>
      <c r="P5575" s="2"/>
    </row>
    <row r="5576" spans="1:17" ht="11.25" customHeight="1" x14ac:dyDescent="0.2">
      <c r="A5576" s="3" t="s">
        <v>266</v>
      </c>
      <c r="C5576" s="2">
        <f>C5561+C5573</f>
        <v>335327.55</v>
      </c>
      <c r="D5576" s="2"/>
      <c r="E5576" s="2">
        <f>E5561+E5573</f>
        <v>351937.37</v>
      </c>
      <c r="F5576" s="2"/>
      <c r="G5576" s="2">
        <f>G5561+G5573</f>
        <v>345342.28</v>
      </c>
      <c r="H5576" s="2"/>
      <c r="I5576" s="2">
        <f>I5561+I5573</f>
        <v>278066.07000000007</v>
      </c>
      <c r="J5576" s="2"/>
      <c r="K5576" s="4">
        <f>K5561+K5573</f>
        <v>278066.07000000007</v>
      </c>
      <c r="L5576" s="2"/>
      <c r="M5576" s="4">
        <f>M5561+M5573</f>
        <v>282566.07000000007</v>
      </c>
      <c r="N5576" s="2"/>
      <c r="P5576" s="2"/>
      <c r="Q5576" s="4">
        <f>Q5561+Q5573</f>
        <v>282566.07000000007</v>
      </c>
    </row>
    <row r="5577" spans="1:17" ht="11.25" customHeight="1" x14ac:dyDescent="0.2"/>
    <row r="5578" spans="1:17" ht="11.85" customHeight="1" x14ac:dyDescent="0.2"/>
    <row r="5579" spans="1:17" ht="11.85" customHeight="1" x14ac:dyDescent="0.2"/>
    <row r="5580" spans="1:17" ht="11.85" customHeight="1" x14ac:dyDescent="0.2"/>
    <row r="5581" spans="1:17" ht="11.85" customHeight="1" x14ac:dyDescent="0.2"/>
    <row r="5582" spans="1:17" ht="11.85" customHeight="1" x14ac:dyDescent="0.2"/>
    <row r="5583" spans="1:17" ht="11.85" customHeight="1" x14ac:dyDescent="0.2"/>
    <row r="5584" spans="1:17" ht="11.85" customHeight="1" x14ac:dyDescent="0.2"/>
    <row r="5585" spans="1:17" ht="11.85" customHeight="1" x14ac:dyDescent="0.2"/>
    <row r="5586" spans="1:17" ht="11.85" customHeight="1" x14ac:dyDescent="0.2"/>
    <row r="5587" spans="1:17" ht="11.85" customHeight="1" x14ac:dyDescent="0.2"/>
    <row r="5588" spans="1:17" ht="11.85" customHeight="1" x14ac:dyDescent="0.2"/>
    <row r="5589" spans="1:17" ht="11.85" customHeight="1" x14ac:dyDescent="0.2"/>
    <row r="5590" spans="1:17" ht="11.85" customHeight="1" x14ac:dyDescent="0.2"/>
    <row r="5591" spans="1:17" ht="11.85" customHeight="1" x14ac:dyDescent="0.2"/>
    <row r="5592" spans="1:17" ht="11.85" customHeight="1" x14ac:dyDescent="0.2"/>
    <row r="5593" spans="1:17" ht="11.85" customHeight="1" x14ac:dyDescent="0.2"/>
    <row r="5594" spans="1:17" ht="11.85" customHeight="1" x14ac:dyDescent="0.2">
      <c r="A5594" s="1"/>
      <c r="B5594" s="1"/>
      <c r="E5594" s="2" t="str">
        <f>$E$1</f>
        <v>CITY OF BRADY</v>
      </c>
    </row>
    <row r="5595" spans="1:17" ht="11.85" customHeight="1" x14ac:dyDescent="0.2">
      <c r="E5595" s="2" t="str">
        <f>$E$2</f>
        <v>BUDGET REPORT</v>
      </c>
    </row>
    <row r="5596" spans="1:17" ht="11.85" customHeight="1" x14ac:dyDescent="0.2">
      <c r="E5596" s="2" t="str">
        <f>$E$3</f>
        <v>FISCAL YEAR 2022 - 2023</v>
      </c>
    </row>
    <row r="5597" spans="1:17" ht="11.85" customHeight="1" x14ac:dyDescent="0.2">
      <c r="A5597" s="3" t="s">
        <v>2111</v>
      </c>
    </row>
    <row r="5598" spans="1:17" ht="11.85" customHeight="1" x14ac:dyDescent="0.2">
      <c r="A5598" s="3" t="s">
        <v>2112</v>
      </c>
    </row>
    <row r="5599" spans="1:17" ht="11.85" customHeight="1" x14ac:dyDescent="0.2">
      <c r="I5599" s="49" t="str">
        <f>$I$6</f>
        <v>(----- 2021-2022 ------)</v>
      </c>
      <c r="J5599" s="49"/>
      <c r="K5599" s="49"/>
      <c r="L5599" s="6"/>
      <c r="M5599" s="49" t="str">
        <f>$M$6</f>
        <v>2022-2023</v>
      </c>
      <c r="N5599" s="49"/>
      <c r="O5599" s="49"/>
      <c r="P5599" s="49"/>
      <c r="Q5599" s="49"/>
    </row>
    <row r="5600" spans="1:17" ht="11.85" customHeight="1" x14ac:dyDescent="0.2">
      <c r="C5600" s="7" t="str">
        <f>$C$7</f>
        <v>2018-2019</v>
      </c>
      <c r="D5600" s="6"/>
      <c r="E5600" s="7" t="str">
        <f>$E$7</f>
        <v>2019-2020</v>
      </c>
      <c r="F5600" s="6"/>
      <c r="G5600" s="7" t="str">
        <f>$G$7</f>
        <v>2020-2021</v>
      </c>
      <c r="H5600" s="6"/>
      <c r="I5600" s="7" t="s">
        <v>9</v>
      </c>
      <c r="J5600" s="6"/>
      <c r="K5600" s="8" t="str">
        <f>+$K$7</f>
        <v>PROJECTED</v>
      </c>
      <c r="L5600" s="6"/>
      <c r="M5600" s="8" t="str">
        <f>$M$7</f>
        <v>2022-2023</v>
      </c>
      <c r="N5600" s="6"/>
      <c r="O5600" s="8" t="str">
        <f>$O$7</f>
        <v>2022-2023</v>
      </c>
      <c r="P5600" s="6"/>
      <c r="Q5600" s="8" t="str">
        <f>$Q$7</f>
        <v xml:space="preserve">APPROVED </v>
      </c>
    </row>
    <row r="5601" spans="1:22" ht="11.85" customHeight="1" x14ac:dyDescent="0.2">
      <c r="A5601" s="9" t="s">
        <v>268</v>
      </c>
      <c r="C5601" s="10" t="s">
        <v>12</v>
      </c>
      <c r="D5601" s="6"/>
      <c r="E5601" s="10" t="s">
        <v>12</v>
      </c>
      <c r="F5601" s="6"/>
      <c r="G5601" s="10" t="s">
        <v>12</v>
      </c>
      <c r="H5601" s="6"/>
      <c r="I5601" s="10" t="s">
        <v>13</v>
      </c>
      <c r="J5601" s="6"/>
      <c r="K5601" s="11" t="s">
        <v>13</v>
      </c>
      <c r="L5601" s="6"/>
      <c r="M5601" s="11" t="str">
        <f>$M$8</f>
        <v>BASE</v>
      </c>
      <c r="N5601" s="6"/>
      <c r="O5601" s="11" t="str">
        <f>$O$8</f>
        <v>SUPPLEMENTAL</v>
      </c>
      <c r="P5601" s="6"/>
      <c r="Q5601" s="11" t="str">
        <f>$Q$8</f>
        <v>BUDGET</v>
      </c>
    </row>
    <row r="5602" spans="1:22" ht="11.85" customHeight="1" x14ac:dyDescent="0.2"/>
    <row r="5603" spans="1:22" ht="11.85" customHeight="1" x14ac:dyDescent="0.2">
      <c r="A5603" s="12" t="s">
        <v>281</v>
      </c>
      <c r="D5603" s="2"/>
      <c r="F5603" s="2"/>
      <c r="H5603" s="2"/>
      <c r="J5603" s="2"/>
      <c r="L5603" s="2"/>
      <c r="N5603" s="2"/>
      <c r="P5603" s="2"/>
    </row>
    <row r="5604" spans="1:22" ht="11.85" customHeight="1" x14ac:dyDescent="0.2">
      <c r="A5604" s="3" t="s">
        <v>2113</v>
      </c>
      <c r="C5604" s="2">
        <v>7584.58</v>
      </c>
      <c r="D5604" s="2"/>
      <c r="E5604" s="2">
        <v>15700</v>
      </c>
      <c r="F5604" s="2"/>
      <c r="G5604" s="2">
        <v>51999</v>
      </c>
      <c r="H5604" s="2"/>
      <c r="I5604" s="2">
        <v>25000</v>
      </c>
      <c r="J5604" s="2"/>
      <c r="K5604" s="4">
        <v>25000</v>
      </c>
      <c r="L5604" s="2"/>
      <c r="M5604" s="4">
        <v>25000</v>
      </c>
      <c r="N5604" s="2"/>
      <c r="O5604" s="4">
        <v>0</v>
      </c>
      <c r="P5604" s="2"/>
      <c r="Q5604" s="4">
        <f>+M5604+O5604</f>
        <v>25000</v>
      </c>
    </row>
    <row r="5605" spans="1:22" ht="11.85" customHeight="1" x14ac:dyDescent="0.2">
      <c r="A5605" s="3" t="s">
        <v>2114</v>
      </c>
      <c r="C5605" s="14">
        <v>195254.41</v>
      </c>
      <c r="D5605" s="2"/>
      <c r="E5605" s="14">
        <v>208476.37</v>
      </c>
      <c r="F5605" s="2"/>
      <c r="G5605" s="14">
        <v>205277.21</v>
      </c>
      <c r="H5605" s="2"/>
      <c r="I5605" s="14">
        <v>180500</v>
      </c>
      <c r="J5605" s="2"/>
      <c r="K5605" s="15">
        <v>180500</v>
      </c>
      <c r="L5605" s="2"/>
      <c r="M5605" s="15">
        <v>199500</v>
      </c>
      <c r="N5605" s="2"/>
      <c r="O5605" s="15">
        <v>0</v>
      </c>
      <c r="P5605" s="2"/>
      <c r="Q5605" s="15">
        <f>+M5605+O5605</f>
        <v>199500</v>
      </c>
    </row>
    <row r="5606" spans="1:22" ht="11.85" customHeight="1" x14ac:dyDescent="0.2">
      <c r="A5606" s="3" t="s">
        <v>299</v>
      </c>
      <c r="C5606" s="2">
        <f>SUM(C5604:C5605)</f>
        <v>202838.99</v>
      </c>
      <c r="D5606" s="2"/>
      <c r="E5606" s="2">
        <f>SUM(E5604:E5605)</f>
        <v>224176.37</v>
      </c>
      <c r="F5606" s="2"/>
      <c r="G5606" s="2">
        <f>SUM(G5604:G5605)</f>
        <v>257276.21</v>
      </c>
      <c r="H5606" s="2"/>
      <c r="I5606" s="2">
        <f>SUM(I5604:I5605)</f>
        <v>205500</v>
      </c>
      <c r="J5606" s="2"/>
      <c r="K5606" s="2">
        <f>SUM(K5604:K5605)</f>
        <v>205500</v>
      </c>
      <c r="L5606" s="2"/>
      <c r="M5606" s="2">
        <f>SUM(M5604:M5605)</f>
        <v>224500</v>
      </c>
      <c r="N5606" s="2"/>
      <c r="O5606" s="2">
        <f>SUM(O5604:O5605)</f>
        <v>0</v>
      </c>
      <c r="P5606" s="2"/>
      <c r="Q5606" s="2">
        <f>SUM(Q5604:Q5605)</f>
        <v>224500</v>
      </c>
    </row>
    <row r="5607" spans="1:22" ht="11.85" customHeight="1" x14ac:dyDescent="0.2"/>
    <row r="5608" spans="1:22" ht="11.85" customHeight="1" x14ac:dyDescent="0.2">
      <c r="D5608" s="2"/>
      <c r="F5608" s="2"/>
      <c r="H5608" s="2"/>
      <c r="J5608" s="2"/>
      <c r="L5608" s="2"/>
      <c r="N5608" s="2"/>
      <c r="P5608" s="2"/>
    </row>
    <row r="5609" spans="1:22" ht="11.85" hidden="1" customHeight="1" x14ac:dyDescent="0.2">
      <c r="A5609" s="12" t="s">
        <v>326</v>
      </c>
      <c r="D5609" s="2"/>
      <c r="F5609" s="2"/>
      <c r="H5609" s="2"/>
      <c r="J5609" s="2"/>
      <c r="L5609" s="2"/>
      <c r="N5609" s="2"/>
      <c r="P5609" s="2"/>
    </row>
    <row r="5610" spans="1:22" ht="11.85" hidden="1" customHeight="1" x14ac:dyDescent="0.2">
      <c r="A5610" s="3" t="s">
        <v>1124</v>
      </c>
      <c r="C5610" s="14">
        <v>0</v>
      </c>
      <c r="D5610" s="2"/>
      <c r="E5610" s="14">
        <v>0</v>
      </c>
      <c r="F5610" s="2"/>
      <c r="G5610" s="14">
        <v>0</v>
      </c>
      <c r="H5610" s="2"/>
      <c r="I5610" s="14">
        <v>0</v>
      </c>
      <c r="J5610" s="2"/>
      <c r="K5610" s="15">
        <v>0</v>
      </c>
      <c r="L5610" s="2"/>
      <c r="M5610" s="15">
        <v>0</v>
      </c>
      <c r="N5610" s="2"/>
      <c r="O5610" s="15">
        <v>0</v>
      </c>
      <c r="P5610" s="2"/>
      <c r="Q5610" s="15">
        <f>M5610+O5610</f>
        <v>0</v>
      </c>
    </row>
    <row r="5611" spans="1:22" ht="11.85" hidden="1" customHeight="1" x14ac:dyDescent="0.2">
      <c r="A5611" s="3" t="s">
        <v>330</v>
      </c>
      <c r="C5611" s="2">
        <f>SUM(C5610:C5610)</f>
        <v>0</v>
      </c>
      <c r="D5611" s="2"/>
      <c r="E5611" s="2">
        <f>SUM(E5610:E5610)</f>
        <v>0</v>
      </c>
      <c r="F5611" s="2"/>
      <c r="G5611" s="2">
        <f>SUM(G5610:G5610)</f>
        <v>0</v>
      </c>
      <c r="H5611" s="2"/>
      <c r="I5611" s="2">
        <f>SUM(I5610:I5610)</f>
        <v>0</v>
      </c>
      <c r="J5611" s="2"/>
      <c r="K5611" s="4">
        <f>SUM(K5610:K5610)</f>
        <v>0</v>
      </c>
      <c r="L5611" s="2"/>
      <c r="M5611" s="4">
        <f>SUM(M5610:M5610)</f>
        <v>0</v>
      </c>
      <c r="N5611" s="2"/>
      <c r="O5611" s="4">
        <f>SUM(O5610:O5610)</f>
        <v>0</v>
      </c>
      <c r="P5611" s="2"/>
      <c r="Q5611" s="4">
        <f>SUM(Q5610:Q5610)</f>
        <v>0</v>
      </c>
      <c r="V5611" s="35"/>
    </row>
    <row r="5612" spans="1:22" ht="11.85" hidden="1" customHeight="1" x14ac:dyDescent="0.2">
      <c r="D5612" s="2"/>
      <c r="F5612" s="2"/>
      <c r="H5612" s="2"/>
      <c r="J5612" s="2"/>
      <c r="L5612" s="2"/>
      <c r="N5612" s="2"/>
      <c r="P5612" s="2"/>
      <c r="T5612" s="13"/>
    </row>
    <row r="5613" spans="1:22" ht="11.85" customHeight="1" x14ac:dyDescent="0.2">
      <c r="A5613" s="3" t="s">
        <v>2115</v>
      </c>
      <c r="C5613" s="2">
        <f>+C5606</f>
        <v>202838.99</v>
      </c>
      <c r="D5613" s="2"/>
      <c r="E5613" s="2">
        <f>+E5606</f>
        <v>224176.37</v>
      </c>
      <c r="F5613" s="2"/>
      <c r="G5613" s="2">
        <f>+G5606</f>
        <v>257276.21</v>
      </c>
      <c r="H5613" s="2"/>
      <c r="I5613" s="2">
        <f>+I5606</f>
        <v>205500</v>
      </c>
      <c r="J5613" s="2"/>
      <c r="K5613" s="2">
        <f>+K5606</f>
        <v>205500</v>
      </c>
      <c r="L5613" s="2"/>
      <c r="M5613" s="2">
        <f>+M5606</f>
        <v>224500</v>
      </c>
      <c r="N5613" s="2"/>
      <c r="O5613" s="2">
        <f>+O5606</f>
        <v>0</v>
      </c>
      <c r="P5613" s="2"/>
      <c r="Q5613" s="2">
        <f>+Q5606</f>
        <v>224500</v>
      </c>
      <c r="R5613" s="2"/>
      <c r="U5613" s="16"/>
    </row>
    <row r="5614" spans="1:22" ht="11.85" customHeight="1" x14ac:dyDescent="0.2">
      <c r="D5614" s="2"/>
      <c r="F5614" s="2"/>
      <c r="H5614" s="2"/>
      <c r="J5614" s="2"/>
      <c r="L5614" s="2"/>
      <c r="N5614" s="2"/>
      <c r="P5614" s="2"/>
      <c r="T5614" s="13"/>
    </row>
    <row r="5615" spans="1:22" ht="11.85" customHeight="1" x14ac:dyDescent="0.2">
      <c r="D5615" s="2"/>
      <c r="F5615" s="2"/>
      <c r="H5615" s="2"/>
      <c r="J5615" s="2"/>
      <c r="L5615" s="2"/>
      <c r="N5615" s="2"/>
      <c r="P5615" s="2"/>
    </row>
    <row r="5616" spans="1:22" ht="11.85" customHeight="1" x14ac:dyDescent="0.2">
      <c r="D5616" s="2"/>
      <c r="F5616" s="2"/>
      <c r="H5616" s="2"/>
      <c r="J5616" s="2"/>
      <c r="L5616" s="2"/>
      <c r="N5616" s="2"/>
      <c r="P5616" s="2"/>
    </row>
    <row r="5617" spans="1:20" ht="11.85" customHeight="1" x14ac:dyDescent="0.2">
      <c r="D5617" s="2"/>
      <c r="F5617" s="2"/>
      <c r="H5617" s="2"/>
      <c r="J5617" s="2"/>
      <c r="L5617" s="2"/>
      <c r="N5617" s="2"/>
      <c r="P5617" s="2"/>
    </row>
    <row r="5618" spans="1:20" ht="11.85" customHeight="1" x14ac:dyDescent="0.2">
      <c r="D5618" s="2"/>
      <c r="F5618" s="2"/>
      <c r="H5618" s="2"/>
      <c r="J5618" s="2"/>
      <c r="L5618" s="2"/>
      <c r="N5618" s="2"/>
      <c r="P5618" s="2"/>
    </row>
    <row r="5619" spans="1:20" ht="11.25" customHeight="1" x14ac:dyDescent="0.2">
      <c r="A5619" s="1"/>
      <c r="B5619" s="1"/>
      <c r="E5619" s="2" t="str">
        <f>$E$1</f>
        <v>CITY OF BRADY</v>
      </c>
    </row>
    <row r="5620" spans="1:20" ht="11.25" customHeight="1" x14ac:dyDescent="0.2">
      <c r="E5620" s="2" t="str">
        <f>$E$2</f>
        <v>BUDGET REPORT</v>
      </c>
    </row>
    <row r="5621" spans="1:20" ht="11.25" customHeight="1" x14ac:dyDescent="0.2">
      <c r="E5621" s="2" t="str">
        <f>$E$3</f>
        <v>FISCAL YEAR 2022 - 2023</v>
      </c>
    </row>
    <row r="5622" spans="1:20" ht="11.25" customHeight="1" x14ac:dyDescent="0.2">
      <c r="A5622" s="3" t="s">
        <v>2111</v>
      </c>
    </row>
    <row r="5623" spans="1:20" ht="11.25" customHeight="1" x14ac:dyDescent="0.2"/>
    <row r="5624" spans="1:20" ht="11.25" customHeight="1" x14ac:dyDescent="0.2">
      <c r="I5624" s="49" t="str">
        <f>$I$6</f>
        <v>(----- 2021-2022 ------)</v>
      </c>
      <c r="J5624" s="49"/>
      <c r="K5624" s="49"/>
      <c r="L5624" s="6"/>
      <c r="M5624" s="49" t="str">
        <f>$M$6</f>
        <v>2022-2023</v>
      </c>
      <c r="N5624" s="49"/>
      <c r="O5624" s="49"/>
      <c r="P5624" s="49"/>
      <c r="Q5624" s="49"/>
    </row>
    <row r="5625" spans="1:20" ht="11.25" customHeight="1" x14ac:dyDescent="0.2">
      <c r="C5625" s="7" t="str">
        <f>$C$7</f>
        <v>2018-2019</v>
      </c>
      <c r="D5625" s="6"/>
      <c r="E5625" s="7" t="str">
        <f>$E$7</f>
        <v>2019-2020</v>
      </c>
      <c r="F5625" s="6"/>
      <c r="G5625" s="7" t="str">
        <f>$G$7</f>
        <v>2020-2021</v>
      </c>
      <c r="H5625" s="6"/>
      <c r="I5625" s="7" t="s">
        <v>9</v>
      </c>
      <c r="J5625" s="6"/>
      <c r="K5625" s="8" t="str">
        <f>+$K$7</f>
        <v>PROJECTED</v>
      </c>
      <c r="L5625" s="6"/>
      <c r="M5625" s="8" t="str">
        <f>$M$7</f>
        <v>2022-2023</v>
      </c>
      <c r="N5625" s="6"/>
      <c r="O5625" s="8" t="str">
        <f>$O$7</f>
        <v>2022-2023</v>
      </c>
      <c r="P5625" s="6"/>
      <c r="Q5625" s="8" t="str">
        <f>$Q$7</f>
        <v xml:space="preserve">APPROVED </v>
      </c>
    </row>
    <row r="5626" spans="1:20" ht="11.25" customHeight="1" x14ac:dyDescent="0.2">
      <c r="A5626" s="9" t="s">
        <v>268</v>
      </c>
      <c r="C5626" s="10" t="s">
        <v>12</v>
      </c>
      <c r="D5626" s="6"/>
      <c r="E5626" s="10" t="s">
        <v>12</v>
      </c>
      <c r="F5626" s="6"/>
      <c r="G5626" s="10" t="s">
        <v>12</v>
      </c>
      <c r="H5626" s="6"/>
      <c r="I5626" s="10" t="s">
        <v>13</v>
      </c>
      <c r="J5626" s="6"/>
      <c r="K5626" s="11" t="s">
        <v>13</v>
      </c>
      <c r="L5626" s="6"/>
      <c r="M5626" s="11" t="str">
        <f>$M$8</f>
        <v>BASE</v>
      </c>
      <c r="N5626" s="6"/>
      <c r="O5626" s="11" t="str">
        <f>$O$8</f>
        <v>SUPPLEMENTAL</v>
      </c>
      <c r="P5626" s="6"/>
      <c r="Q5626" s="11" t="str">
        <f>$Q$8</f>
        <v>BUDGET</v>
      </c>
    </row>
    <row r="5627" spans="1:20" s="36" customFormat="1" ht="10.15" customHeight="1" x14ac:dyDescent="0.25">
      <c r="C5627" s="37"/>
      <c r="E5627" s="37"/>
      <c r="G5627" s="37"/>
      <c r="I5627" s="37"/>
      <c r="K5627" s="38"/>
      <c r="M5627" s="38"/>
      <c r="O5627" s="38"/>
      <c r="Q5627" s="38"/>
      <c r="S5627" s="38"/>
      <c r="T5627" s="5"/>
    </row>
    <row r="5628" spans="1:20" s="36" customFormat="1" ht="11.25" customHeight="1" x14ac:dyDescent="0.25">
      <c r="C5628" s="37"/>
      <c r="D5628" s="37"/>
      <c r="E5628" s="37"/>
      <c r="F5628" s="37"/>
      <c r="G5628" s="37"/>
      <c r="H5628" s="37"/>
      <c r="I5628" s="37"/>
      <c r="J5628" s="37"/>
      <c r="K5628" s="38"/>
      <c r="L5628" s="37"/>
      <c r="M5628" s="38"/>
      <c r="N5628" s="37"/>
      <c r="O5628" s="38"/>
      <c r="P5628" s="37"/>
      <c r="Q5628" s="38"/>
      <c r="S5628" s="38"/>
      <c r="T5628" s="5"/>
    </row>
    <row r="5629" spans="1:20" s="36" customFormat="1" ht="11.25" customHeight="1" thickBot="1" x14ac:dyDescent="0.3">
      <c r="A5629" s="3" t="s">
        <v>1111</v>
      </c>
      <c r="B5629" s="3"/>
      <c r="C5629" s="25">
        <f>+C5613</f>
        <v>202838.99</v>
      </c>
      <c r="D5629" s="2"/>
      <c r="E5629" s="25">
        <f>+E5613</f>
        <v>224176.37</v>
      </c>
      <c r="F5629" s="2"/>
      <c r="G5629" s="25">
        <f>+G5613</f>
        <v>257276.21</v>
      </c>
      <c r="H5629" s="2"/>
      <c r="I5629" s="25">
        <f>+I5613</f>
        <v>205500</v>
      </c>
      <c r="J5629" s="2"/>
      <c r="K5629" s="25">
        <f>+K5613</f>
        <v>205500</v>
      </c>
      <c r="L5629" s="2"/>
      <c r="M5629" s="25">
        <f>+M5613</f>
        <v>224500</v>
      </c>
      <c r="N5629" s="2"/>
      <c r="O5629" s="25">
        <f>+O5613</f>
        <v>0</v>
      </c>
      <c r="P5629" s="2"/>
      <c r="Q5629" s="25">
        <f>+Q5613</f>
        <v>224500</v>
      </c>
      <c r="R5629" s="3"/>
      <c r="S5629" s="38"/>
      <c r="T5629" s="5"/>
    </row>
    <row r="5630" spans="1:20" s="36" customFormat="1" ht="11.25" customHeight="1" thickTop="1" x14ac:dyDescent="0.25">
      <c r="A5630" s="3"/>
      <c r="B5630" s="3"/>
      <c r="C5630" s="2"/>
      <c r="D5630" s="2"/>
      <c r="E5630" s="2"/>
      <c r="F5630" s="2"/>
      <c r="G5630" s="2"/>
      <c r="H5630" s="2"/>
      <c r="I5630" s="2"/>
      <c r="J5630" s="2"/>
      <c r="K5630" s="4"/>
      <c r="L5630" s="2"/>
      <c r="M5630" s="4"/>
      <c r="N5630" s="2"/>
      <c r="O5630" s="4"/>
      <c r="P5630" s="2"/>
      <c r="Q5630" s="4"/>
      <c r="R5630" s="3"/>
      <c r="S5630" s="38"/>
      <c r="T5630" s="5"/>
    </row>
    <row r="5631" spans="1:20" s="36" customFormat="1" ht="11.25" customHeight="1" thickBot="1" x14ac:dyDescent="0.3">
      <c r="A5631" s="3" t="s">
        <v>1112</v>
      </c>
      <c r="B5631" s="3"/>
      <c r="C5631" s="25">
        <f>C5573-C5629</f>
        <v>132488.56</v>
      </c>
      <c r="D5631" s="2"/>
      <c r="E5631" s="25">
        <f>E5573-E5629</f>
        <v>-4727.5599999999977</v>
      </c>
      <c r="F5631" s="2"/>
      <c r="G5631" s="25">
        <f>G5573-G5629</f>
        <v>-39694.929999999993</v>
      </c>
      <c r="H5631" s="2"/>
      <c r="I5631" s="25">
        <f>I5573-I5629</f>
        <v>-15500</v>
      </c>
      <c r="J5631" s="2"/>
      <c r="K5631" s="25">
        <f>K5573-K5629</f>
        <v>-15500</v>
      </c>
      <c r="L5631" s="2"/>
      <c r="M5631" s="25">
        <f>M5573-M5629</f>
        <v>-14500</v>
      </c>
      <c r="N5631" s="2"/>
      <c r="O5631" s="25">
        <f>O5573-O5629</f>
        <v>0</v>
      </c>
      <c r="P5631" s="2"/>
      <c r="Q5631" s="25">
        <f>Q5573-Q5629</f>
        <v>-14500</v>
      </c>
      <c r="R5631" s="3"/>
      <c r="S5631" s="38"/>
      <c r="T5631" s="5"/>
    </row>
    <row r="5632" spans="1:20" s="36" customFormat="1" ht="11.25" customHeight="1" thickTop="1" x14ac:dyDescent="0.25">
      <c r="A5632" s="3"/>
      <c r="B5632" s="3"/>
      <c r="C5632" s="2"/>
      <c r="D5632" s="2"/>
      <c r="E5632" s="2"/>
      <c r="F5632" s="2"/>
      <c r="G5632" s="2"/>
      <c r="H5632" s="2"/>
      <c r="I5632" s="2"/>
      <c r="J5632" s="2"/>
      <c r="K5632" s="4"/>
      <c r="L5632" s="2"/>
      <c r="M5632" s="4"/>
      <c r="N5632" s="2"/>
      <c r="O5632" s="4"/>
      <c r="P5632" s="2"/>
      <c r="Q5632" s="4"/>
      <c r="R5632" s="3"/>
      <c r="S5632" s="38"/>
      <c r="T5632" s="5"/>
    </row>
    <row r="5633" spans="1:20" s="36" customFormat="1" ht="11.25" customHeight="1" x14ac:dyDescent="0.25">
      <c r="A5633" s="3"/>
      <c r="B5633" s="3"/>
      <c r="C5633" s="2"/>
      <c r="D5633" s="2"/>
      <c r="E5633" s="2"/>
      <c r="F5633" s="2"/>
      <c r="G5633" s="2"/>
      <c r="H5633" s="2"/>
      <c r="I5633" s="2"/>
      <c r="J5633" s="2"/>
      <c r="K5633" s="4"/>
      <c r="L5633" s="2"/>
      <c r="M5633" s="4"/>
      <c r="N5633" s="2"/>
      <c r="O5633" s="4"/>
      <c r="P5633" s="2"/>
      <c r="Q5633" s="4"/>
      <c r="R5633" s="3"/>
      <c r="S5633" s="38"/>
      <c r="T5633" s="5"/>
    </row>
    <row r="5634" spans="1:20" s="36" customFormat="1" ht="11.25" customHeight="1" x14ac:dyDescent="0.25">
      <c r="A5634" s="3" t="s">
        <v>1113</v>
      </c>
      <c r="B5634" s="3"/>
      <c r="C5634" s="2"/>
      <c r="D5634" s="2"/>
      <c r="E5634" s="2"/>
      <c r="F5634" s="2"/>
      <c r="G5634" s="2"/>
      <c r="H5634" s="2"/>
      <c r="I5634" s="2"/>
      <c r="J5634" s="2"/>
      <c r="K5634" s="4"/>
      <c r="L5634" s="2"/>
      <c r="M5634" s="4"/>
      <c r="N5634" s="2"/>
      <c r="O5634" s="4"/>
      <c r="P5634" s="2"/>
      <c r="Q5634" s="4"/>
      <c r="R5634" s="3"/>
      <c r="S5634" s="38"/>
      <c r="T5634" s="5"/>
    </row>
    <row r="5635" spans="1:20" s="36" customFormat="1" ht="11.25" customHeight="1" thickBot="1" x14ac:dyDescent="0.3">
      <c r="A5635" s="3" t="s">
        <v>17</v>
      </c>
      <c r="B5635" s="3"/>
      <c r="C5635" s="25">
        <f>C5561+C5573-C5613</f>
        <v>132488.56</v>
      </c>
      <c r="D5635" s="2"/>
      <c r="E5635" s="25">
        <f>E5561+E5573-E5613</f>
        <v>127761</v>
      </c>
      <c r="F5635" s="2"/>
      <c r="G5635" s="25">
        <f>G5561+G5573-G5613</f>
        <v>88066.070000000036</v>
      </c>
      <c r="H5635" s="2"/>
      <c r="I5635" s="25">
        <f>I5561+I5573-I5613</f>
        <v>72566.070000000065</v>
      </c>
      <c r="J5635" s="2"/>
      <c r="K5635" s="25">
        <f>K5561+K5573-K5613</f>
        <v>72566.070000000065</v>
      </c>
      <c r="L5635" s="2"/>
      <c r="M5635" s="25">
        <f>M5561+M5573-M5613</f>
        <v>58066.070000000065</v>
      </c>
      <c r="N5635" s="2"/>
      <c r="O5635" s="4"/>
      <c r="P5635" s="2"/>
      <c r="Q5635" s="25">
        <f>Q5561+Q5573-Q5613</f>
        <v>58066.070000000065</v>
      </c>
      <c r="R5635" s="3"/>
      <c r="S5635" s="38"/>
      <c r="T5635" s="5"/>
    </row>
    <row r="5636" spans="1:20" s="36" customFormat="1" ht="11.25" customHeight="1" thickTop="1" x14ac:dyDescent="0.25">
      <c r="A5636" s="3"/>
      <c r="B5636" s="3"/>
      <c r="C5636" s="2"/>
      <c r="D5636" s="2"/>
      <c r="E5636" s="2"/>
      <c r="F5636" s="2"/>
      <c r="G5636" s="2"/>
      <c r="H5636" s="2"/>
      <c r="I5636" s="2"/>
      <c r="J5636" s="2"/>
      <c r="K5636" s="4"/>
      <c r="L5636" s="2"/>
      <c r="M5636" s="4"/>
      <c r="N5636" s="2"/>
      <c r="O5636" s="4"/>
      <c r="P5636" s="2"/>
      <c r="Q5636" s="4"/>
      <c r="R5636" s="3"/>
      <c r="S5636" s="38"/>
      <c r="T5636" s="5"/>
    </row>
    <row r="5637" spans="1:20" s="36" customFormat="1" ht="11.25" customHeight="1" x14ac:dyDescent="0.25">
      <c r="C5637" s="37"/>
      <c r="E5637" s="37"/>
      <c r="G5637" s="37"/>
      <c r="I5637" s="37"/>
      <c r="K5637" s="38"/>
      <c r="M5637" s="38"/>
      <c r="O5637" s="38"/>
      <c r="Q5637" s="38"/>
      <c r="S5637" s="38"/>
      <c r="T5637" s="5"/>
    </row>
    <row r="5638" spans="1:20" ht="11.25" customHeight="1" x14ac:dyDescent="0.2"/>
    <row r="5639" spans="1:20" ht="11.85" customHeight="1" x14ac:dyDescent="0.2"/>
    <row r="5640" spans="1:20" ht="11.85" customHeight="1" x14ac:dyDescent="0.2"/>
    <row r="5641" spans="1:20" ht="11.85" customHeight="1" x14ac:dyDescent="0.2"/>
    <row r="5642" spans="1:20" ht="11.85" customHeight="1" x14ac:dyDescent="0.2"/>
    <row r="5643" spans="1:20" ht="11.85" customHeight="1" x14ac:dyDescent="0.2"/>
    <row r="5644" spans="1:20" ht="11.85" customHeight="1" x14ac:dyDescent="0.2"/>
    <row r="5645" spans="1:20" ht="11.85" customHeight="1" x14ac:dyDescent="0.2"/>
    <row r="5646" spans="1:20" ht="11.85" customHeight="1" x14ac:dyDescent="0.2"/>
    <row r="5647" spans="1:20" ht="11.85" customHeight="1" x14ac:dyDescent="0.2"/>
    <row r="5648" spans="1:20" ht="11.85" customHeight="1" x14ac:dyDescent="0.2"/>
    <row r="5649" ht="11.85" customHeight="1" x14ac:dyDescent="0.2"/>
    <row r="5650" ht="11.85" customHeight="1" x14ac:dyDescent="0.2"/>
    <row r="5651" ht="11.85" customHeight="1" x14ac:dyDescent="0.2"/>
    <row r="5652" ht="11.85" customHeight="1" x14ac:dyDescent="0.2"/>
    <row r="5653" ht="11.85" customHeight="1" x14ac:dyDescent="0.2"/>
    <row r="5654" ht="11.85" customHeight="1" x14ac:dyDescent="0.2"/>
    <row r="5655" ht="11.85" customHeight="1" x14ac:dyDescent="0.2"/>
    <row r="5656" ht="11.85" customHeight="1" x14ac:dyDescent="0.2"/>
    <row r="5657" ht="11.85" customHeight="1" x14ac:dyDescent="0.2"/>
    <row r="5658" ht="11.85" customHeight="1" x14ac:dyDescent="0.2"/>
    <row r="5659" ht="11.85" customHeight="1" x14ac:dyDescent="0.2"/>
    <row r="5660" ht="11.85" customHeight="1" x14ac:dyDescent="0.2"/>
    <row r="5661" ht="11.85" customHeight="1" x14ac:dyDescent="0.2"/>
    <row r="5662" ht="11.85" customHeight="1" x14ac:dyDescent="0.2"/>
    <row r="5663" ht="11.85" customHeight="1" x14ac:dyDescent="0.2"/>
    <row r="5664" ht="11.85" customHeight="1" x14ac:dyDescent="0.2"/>
    <row r="5665" ht="11.85" customHeight="1" x14ac:dyDescent="0.2"/>
    <row r="5666" ht="11.85" customHeight="1" x14ac:dyDescent="0.2"/>
    <row r="5667" ht="11.85" customHeight="1" x14ac:dyDescent="0.2"/>
    <row r="5668" ht="11.85" customHeight="1" x14ac:dyDescent="0.2"/>
    <row r="5669" ht="11.85" customHeight="1" x14ac:dyDescent="0.2"/>
    <row r="5670" ht="11.85" customHeight="1" x14ac:dyDescent="0.2"/>
    <row r="5671" ht="11.85" customHeight="1" x14ac:dyDescent="0.2"/>
    <row r="5672" ht="11.85" customHeight="1" x14ac:dyDescent="0.2"/>
    <row r="5673" ht="11.85" customHeight="1" x14ac:dyDescent="0.2"/>
    <row r="5674" ht="11.85" customHeight="1" x14ac:dyDescent="0.2"/>
    <row r="5675" ht="11.85" customHeight="1" x14ac:dyDescent="0.2"/>
    <row r="5676" ht="11.85" customHeight="1" x14ac:dyDescent="0.2"/>
    <row r="5677" ht="11.85" customHeight="1" x14ac:dyDescent="0.2"/>
    <row r="5678" ht="11.85" customHeight="1" x14ac:dyDescent="0.2"/>
    <row r="5679" ht="11.85" customHeight="1" x14ac:dyDescent="0.2"/>
    <row r="5680" ht="11.85" customHeight="1" x14ac:dyDescent="0.2"/>
    <row r="5681" spans="1:17" ht="11.85" customHeight="1" x14ac:dyDescent="0.2"/>
    <row r="5682" spans="1:17" ht="11.85" customHeight="1" x14ac:dyDescent="0.2"/>
    <row r="5683" spans="1:17" ht="11.85" customHeight="1" x14ac:dyDescent="0.2"/>
    <row r="5684" spans="1:17" ht="11.85" customHeight="1" x14ac:dyDescent="0.2"/>
    <row r="5685" spans="1:17" ht="11.25" customHeight="1" x14ac:dyDescent="0.2">
      <c r="A5685" s="1"/>
      <c r="B5685" s="1"/>
      <c r="E5685" s="2" t="str">
        <f>$E$1</f>
        <v>CITY OF BRADY</v>
      </c>
    </row>
    <row r="5686" spans="1:17" ht="11.25" customHeight="1" x14ac:dyDescent="0.2">
      <c r="E5686" s="2" t="str">
        <f>$E$2</f>
        <v>BUDGET REPORT</v>
      </c>
    </row>
    <row r="5687" spans="1:17" ht="11.25" customHeight="1" x14ac:dyDescent="0.2">
      <c r="E5687" s="2" t="str">
        <f>$E$3</f>
        <v>FISCAL YEAR 2022 - 2023</v>
      </c>
    </row>
    <row r="5688" spans="1:17" ht="11.25" customHeight="1" x14ac:dyDescent="0.2">
      <c r="A5688" s="3" t="s">
        <v>2116</v>
      </c>
    </row>
    <row r="5689" spans="1:17" ht="11.25" customHeight="1" x14ac:dyDescent="0.2"/>
    <row r="5690" spans="1:17" ht="11.25" customHeight="1" x14ac:dyDescent="0.2">
      <c r="I5690" s="49" t="str">
        <f>$I$6</f>
        <v>(----- 2021-2022 ------)</v>
      </c>
      <c r="J5690" s="49"/>
      <c r="K5690" s="49"/>
      <c r="L5690" s="6"/>
      <c r="M5690" s="49" t="str">
        <f>$M$6</f>
        <v>2022-2023</v>
      </c>
      <c r="N5690" s="49"/>
      <c r="O5690" s="49"/>
      <c r="P5690" s="49"/>
      <c r="Q5690" s="49"/>
    </row>
    <row r="5691" spans="1:17" ht="11.25" customHeight="1" x14ac:dyDescent="0.2">
      <c r="C5691" s="7" t="str">
        <f>$C$7</f>
        <v>2018-2019</v>
      </c>
      <c r="D5691" s="6"/>
      <c r="E5691" s="7" t="str">
        <f>$E$7</f>
        <v>2019-2020</v>
      </c>
      <c r="F5691" s="6"/>
      <c r="G5691" s="7" t="str">
        <f>$G$7</f>
        <v>2020-2021</v>
      </c>
      <c r="H5691" s="6"/>
      <c r="I5691" s="7" t="s">
        <v>9</v>
      </c>
      <c r="J5691" s="6"/>
      <c r="K5691" s="8" t="str">
        <f>+$K$7</f>
        <v>PROJECTED</v>
      </c>
      <c r="L5691" s="6"/>
      <c r="M5691" s="8" t="str">
        <f>$M$7</f>
        <v>2022-2023</v>
      </c>
      <c r="N5691" s="6"/>
      <c r="O5691" s="8" t="str">
        <f>$O$7</f>
        <v>2022-2023</v>
      </c>
      <c r="P5691" s="6"/>
      <c r="Q5691" s="8" t="str">
        <f>$Q$7</f>
        <v xml:space="preserve">APPROVED </v>
      </c>
    </row>
    <row r="5692" spans="1:17" ht="11.25" customHeight="1" x14ac:dyDescent="0.2">
      <c r="A5692" s="9"/>
      <c r="C5692" s="10" t="s">
        <v>12</v>
      </c>
      <c r="D5692" s="6"/>
      <c r="E5692" s="10" t="s">
        <v>12</v>
      </c>
      <c r="F5692" s="6"/>
      <c r="G5692" s="10" t="s">
        <v>12</v>
      </c>
      <c r="H5692" s="6"/>
      <c r="I5692" s="10" t="s">
        <v>13</v>
      </c>
      <c r="J5692" s="6"/>
      <c r="K5692" s="11" t="s">
        <v>13</v>
      </c>
      <c r="L5692" s="6"/>
      <c r="M5692" s="11" t="str">
        <f>$M$8</f>
        <v>BASE</v>
      </c>
      <c r="N5692" s="6"/>
      <c r="O5692" s="11" t="str">
        <f>$O$8</f>
        <v>SUPPLEMENTAL</v>
      </c>
      <c r="P5692" s="6"/>
      <c r="Q5692" s="11" t="str">
        <f>$Q$8</f>
        <v>BUDGET</v>
      </c>
    </row>
    <row r="5693" spans="1:17" ht="11.25" customHeight="1" x14ac:dyDescent="0.2"/>
    <row r="5694" spans="1:17" ht="11.25" customHeight="1" x14ac:dyDescent="0.2">
      <c r="A5694" s="3" t="s">
        <v>16</v>
      </c>
      <c r="D5694" s="2"/>
      <c r="F5694" s="2"/>
      <c r="H5694" s="2"/>
      <c r="J5694" s="2"/>
      <c r="L5694" s="2"/>
      <c r="N5694" s="2"/>
      <c r="P5694" s="2"/>
    </row>
    <row r="5695" spans="1:17" ht="11.25" customHeight="1" x14ac:dyDescent="0.2">
      <c r="A5695" s="3" t="s">
        <v>17</v>
      </c>
      <c r="C5695" s="2">
        <v>0</v>
      </c>
      <c r="D5695" s="2"/>
      <c r="E5695" s="2">
        <f>+C5793</f>
        <v>27443.93</v>
      </c>
      <c r="F5695" s="2"/>
      <c r="G5695" s="2">
        <f>+E5793</f>
        <v>21283.08</v>
      </c>
      <c r="H5695" s="2"/>
      <c r="I5695" s="2">
        <f>+G5793</f>
        <v>18411.97</v>
      </c>
      <c r="J5695" s="2"/>
      <c r="K5695" s="4">
        <f>+I5695</f>
        <v>18411.97</v>
      </c>
      <c r="L5695" s="2"/>
      <c r="M5695" s="2">
        <f>+K5793</f>
        <v>13071.970000000001</v>
      </c>
      <c r="N5695" s="2"/>
      <c r="P5695" s="2"/>
      <c r="Q5695" s="4">
        <f>+M5695</f>
        <v>13071.970000000001</v>
      </c>
    </row>
    <row r="5696" spans="1:17" ht="11.25" customHeight="1" x14ac:dyDescent="0.2">
      <c r="D5696" s="2"/>
      <c r="F5696" s="2"/>
      <c r="H5696" s="2"/>
      <c r="J5696" s="2"/>
      <c r="L5696" s="2"/>
      <c r="N5696" s="2"/>
      <c r="P5696" s="2"/>
    </row>
    <row r="5697" spans="1:17" ht="11.25" customHeight="1" x14ac:dyDescent="0.2">
      <c r="A5697" s="12" t="s">
        <v>18</v>
      </c>
      <c r="D5697" s="2"/>
      <c r="F5697" s="2"/>
      <c r="H5697" s="2"/>
      <c r="J5697" s="2"/>
      <c r="L5697" s="2"/>
      <c r="N5697" s="2"/>
      <c r="P5697" s="2"/>
    </row>
    <row r="5698" spans="1:17" ht="11.25" customHeight="1" x14ac:dyDescent="0.2">
      <c r="D5698" s="2"/>
      <c r="F5698" s="2"/>
      <c r="H5698" s="2"/>
      <c r="J5698" s="2"/>
      <c r="L5698" s="2"/>
      <c r="N5698" s="2"/>
      <c r="P5698" s="2"/>
    </row>
    <row r="5699" spans="1:17" ht="11.25" customHeight="1" x14ac:dyDescent="0.2">
      <c r="A5699" s="12" t="s">
        <v>1883</v>
      </c>
      <c r="D5699" s="2"/>
      <c r="F5699" s="2"/>
      <c r="H5699" s="2"/>
      <c r="J5699" s="2"/>
      <c r="L5699" s="2"/>
      <c r="N5699" s="2"/>
      <c r="P5699" s="2"/>
    </row>
    <row r="5700" spans="1:17" ht="11.25" customHeight="1" x14ac:dyDescent="0.2">
      <c r="A5700" s="3" t="s">
        <v>2117</v>
      </c>
      <c r="C5700" s="2">
        <v>1013.19</v>
      </c>
      <c r="D5700" s="2"/>
      <c r="E5700" s="2">
        <v>766.47</v>
      </c>
      <c r="F5700" s="2"/>
      <c r="G5700" s="2">
        <v>375.71</v>
      </c>
      <c r="H5700" s="2"/>
      <c r="I5700" s="2">
        <v>1000</v>
      </c>
      <c r="J5700" s="2"/>
      <c r="K5700" s="4">
        <v>1000</v>
      </c>
      <c r="L5700" s="2"/>
      <c r="M5700" s="4">
        <v>300</v>
      </c>
      <c r="N5700" s="2"/>
      <c r="O5700" s="4">
        <v>0</v>
      </c>
      <c r="P5700" s="2"/>
      <c r="Q5700" s="4">
        <f>M5700+O5700</f>
        <v>300</v>
      </c>
    </row>
    <row r="5701" spans="1:17" ht="11.25" customHeight="1" x14ac:dyDescent="0.2">
      <c r="A5701" s="3" t="s">
        <v>2118</v>
      </c>
      <c r="C5701" s="2">
        <v>675.44</v>
      </c>
      <c r="D5701" s="2"/>
      <c r="E5701" s="2">
        <v>511</v>
      </c>
      <c r="F5701" s="2"/>
      <c r="G5701" s="2">
        <v>250.41</v>
      </c>
      <c r="H5701" s="2"/>
      <c r="I5701" s="2">
        <v>500</v>
      </c>
      <c r="J5701" s="2"/>
      <c r="K5701" s="4">
        <v>500</v>
      </c>
      <c r="L5701" s="2"/>
      <c r="M5701" s="4">
        <v>200</v>
      </c>
      <c r="N5701" s="2"/>
      <c r="O5701" s="4">
        <v>0</v>
      </c>
      <c r="P5701" s="2"/>
      <c r="Q5701" s="4">
        <f>M5701+O5701</f>
        <v>200</v>
      </c>
    </row>
    <row r="5702" spans="1:17" ht="11.25" customHeight="1" x14ac:dyDescent="0.2">
      <c r="A5702" s="3" t="s">
        <v>2119</v>
      </c>
      <c r="C5702" s="2">
        <v>1195.8800000000001</v>
      </c>
      <c r="D5702" s="2"/>
      <c r="E5702" s="2">
        <v>1185.21</v>
      </c>
      <c r="F5702" s="2"/>
      <c r="G5702" s="2">
        <v>1085.95</v>
      </c>
      <c r="H5702" s="2"/>
      <c r="I5702" s="2">
        <v>1200</v>
      </c>
      <c r="J5702" s="2"/>
      <c r="K5702" s="4">
        <v>1200</v>
      </c>
      <c r="L5702" s="2"/>
      <c r="M5702" s="4">
        <v>1000</v>
      </c>
      <c r="N5702" s="2"/>
      <c r="O5702" s="4">
        <v>0</v>
      </c>
      <c r="P5702" s="2"/>
      <c r="Q5702" s="4">
        <f>M5702+O5702</f>
        <v>1000</v>
      </c>
    </row>
    <row r="5703" spans="1:17" ht="11.25" customHeight="1" x14ac:dyDescent="0.2">
      <c r="A5703" s="3" t="s">
        <v>2120</v>
      </c>
      <c r="C5703" s="14">
        <v>0</v>
      </c>
      <c r="D5703" s="2"/>
      <c r="E5703" s="14">
        <v>0</v>
      </c>
      <c r="F5703" s="2"/>
      <c r="G5703" s="14">
        <v>0</v>
      </c>
      <c r="H5703" s="2"/>
      <c r="I5703" s="14">
        <v>0</v>
      </c>
      <c r="J5703" s="2"/>
      <c r="K5703" s="15">
        <v>0</v>
      </c>
      <c r="L5703" s="2"/>
      <c r="M5703" s="15">
        <v>0</v>
      </c>
      <c r="N5703" s="2"/>
      <c r="O5703" s="15">
        <v>0</v>
      </c>
      <c r="P5703" s="2"/>
      <c r="Q5703" s="15">
        <f>M5703+O5703</f>
        <v>0</v>
      </c>
    </row>
    <row r="5704" spans="1:17" ht="11.25" customHeight="1" x14ac:dyDescent="0.2">
      <c r="A5704" s="3" t="s">
        <v>1162</v>
      </c>
      <c r="C5704" s="2">
        <f>SUM(C5700:C5703)</f>
        <v>2884.51</v>
      </c>
      <c r="D5704" s="2"/>
      <c r="E5704" s="2">
        <f>SUM(E5700:E5703)</f>
        <v>2462.6800000000003</v>
      </c>
      <c r="F5704" s="2"/>
      <c r="G5704" s="2">
        <f>SUM(G5700:G5703)</f>
        <v>1712.0700000000002</v>
      </c>
      <c r="H5704" s="2"/>
      <c r="I5704" s="2">
        <f>SUM(I5700:I5703)</f>
        <v>2700</v>
      </c>
      <c r="J5704" s="2"/>
      <c r="K5704" s="4">
        <f>SUM(K5700:K5703)</f>
        <v>2700</v>
      </c>
      <c r="L5704" s="2"/>
      <c r="M5704" s="4">
        <f>SUM(M5700:M5703)</f>
        <v>1500</v>
      </c>
      <c r="N5704" s="2"/>
      <c r="O5704" s="4">
        <f>SUM(O5700:O5703)</f>
        <v>0</v>
      </c>
      <c r="P5704" s="2"/>
      <c r="Q5704" s="4">
        <f>SUM(Q5700:Q5703)</f>
        <v>1500</v>
      </c>
    </row>
    <row r="5705" spans="1:17" ht="11.25" customHeight="1" x14ac:dyDescent="0.2">
      <c r="D5705" s="2"/>
      <c r="F5705" s="2"/>
      <c r="H5705" s="2"/>
      <c r="J5705" s="2"/>
      <c r="L5705" s="2"/>
      <c r="N5705" s="2"/>
      <c r="P5705" s="2"/>
    </row>
    <row r="5706" spans="1:17" ht="11.85" customHeight="1" x14ac:dyDescent="0.2">
      <c r="A5706" s="12" t="s">
        <v>2121</v>
      </c>
      <c r="D5706" s="2"/>
      <c r="F5706" s="2"/>
      <c r="H5706" s="2"/>
      <c r="J5706" s="2"/>
      <c r="L5706" s="2"/>
      <c r="N5706" s="2"/>
      <c r="P5706" s="2"/>
    </row>
    <row r="5707" spans="1:17" ht="11.85" customHeight="1" x14ac:dyDescent="0.2">
      <c r="A5707" s="3" t="s">
        <v>2122</v>
      </c>
      <c r="C5707" s="14">
        <v>578.21</v>
      </c>
      <c r="D5707" s="2"/>
      <c r="E5707" s="14">
        <v>201.31</v>
      </c>
      <c r="F5707" s="2"/>
      <c r="G5707" s="14">
        <v>91.52</v>
      </c>
      <c r="H5707" s="2"/>
      <c r="I5707" s="14">
        <v>200</v>
      </c>
      <c r="J5707" s="2"/>
      <c r="K5707" s="15">
        <v>200</v>
      </c>
      <c r="L5707" s="2"/>
      <c r="M5707" s="15">
        <v>100</v>
      </c>
      <c r="N5707" s="2"/>
      <c r="O5707" s="15">
        <v>0</v>
      </c>
      <c r="P5707" s="2"/>
      <c r="Q5707" s="15">
        <f>+M5707+O5707</f>
        <v>100</v>
      </c>
    </row>
    <row r="5708" spans="1:17" ht="11.85" customHeight="1" x14ac:dyDescent="0.2">
      <c r="A5708" s="3" t="s">
        <v>2123</v>
      </c>
      <c r="C5708" s="2">
        <f>SUM(C5707:C5707)</f>
        <v>578.21</v>
      </c>
      <c r="D5708" s="2"/>
      <c r="E5708" s="2">
        <f>SUM(E5707:E5707)</f>
        <v>201.31</v>
      </c>
      <c r="F5708" s="2"/>
      <c r="G5708" s="2">
        <f>SUM(G5707:G5707)</f>
        <v>91.52</v>
      </c>
      <c r="H5708" s="2"/>
      <c r="I5708" s="2">
        <f>SUM(I5707:I5707)</f>
        <v>200</v>
      </c>
      <c r="J5708" s="2"/>
      <c r="K5708" s="4">
        <f>SUM(K5707:K5707)</f>
        <v>200</v>
      </c>
      <c r="L5708" s="2"/>
      <c r="M5708" s="4">
        <f>SUM(M5707:M5707)</f>
        <v>100</v>
      </c>
      <c r="N5708" s="2"/>
      <c r="O5708" s="4">
        <f>SUM(O5707:O5707)</f>
        <v>0</v>
      </c>
      <c r="P5708" s="2"/>
      <c r="Q5708" s="4">
        <f>SUM(Q5707:Q5707)</f>
        <v>100</v>
      </c>
    </row>
    <row r="5709" spans="1:17" ht="11.25" customHeight="1" x14ac:dyDescent="0.2">
      <c r="D5709" s="2"/>
      <c r="F5709" s="2"/>
      <c r="H5709" s="2"/>
      <c r="J5709" s="2"/>
      <c r="L5709" s="2"/>
      <c r="N5709" s="2"/>
      <c r="P5709" s="2"/>
    </row>
    <row r="5710" spans="1:17" ht="11.85" customHeight="1" x14ac:dyDescent="0.2">
      <c r="A5710" s="12" t="s">
        <v>238</v>
      </c>
      <c r="D5710" s="2"/>
      <c r="F5710" s="2"/>
      <c r="H5710" s="2"/>
      <c r="J5710" s="2"/>
      <c r="L5710" s="2"/>
      <c r="N5710" s="2"/>
      <c r="P5710" s="2"/>
    </row>
    <row r="5711" spans="1:17" ht="11.85" customHeight="1" x14ac:dyDescent="0.2">
      <c r="A5711" s="3" t="s">
        <v>2124</v>
      </c>
      <c r="C5711" s="14">
        <v>31988.61</v>
      </c>
      <c r="D5711" s="2"/>
      <c r="E5711" s="14">
        <v>0</v>
      </c>
      <c r="F5711" s="2"/>
      <c r="G5711" s="14">
        <v>0</v>
      </c>
      <c r="H5711" s="2"/>
      <c r="I5711" s="14">
        <v>0</v>
      </c>
      <c r="J5711" s="2"/>
      <c r="K5711" s="15">
        <v>0</v>
      </c>
      <c r="L5711" s="2"/>
      <c r="M5711" s="15">
        <v>0</v>
      </c>
      <c r="N5711" s="2"/>
      <c r="O5711" s="15">
        <v>0</v>
      </c>
      <c r="P5711" s="2"/>
      <c r="Q5711" s="15">
        <f>+M5711+O5711</f>
        <v>0</v>
      </c>
    </row>
    <row r="5712" spans="1:17" ht="11.85" customHeight="1" x14ac:dyDescent="0.2">
      <c r="A5712" s="3" t="s">
        <v>252</v>
      </c>
      <c r="C5712" s="2">
        <f>SUM(C5711:C5711)</f>
        <v>31988.61</v>
      </c>
      <c r="D5712" s="2"/>
      <c r="E5712" s="2">
        <f>SUM(E5711:E5711)</f>
        <v>0</v>
      </c>
      <c r="F5712" s="2"/>
      <c r="G5712" s="2">
        <f>SUM(G5711:G5711)</f>
        <v>0</v>
      </c>
      <c r="H5712" s="2"/>
      <c r="I5712" s="2">
        <f>SUM(I5711:I5711)</f>
        <v>0</v>
      </c>
      <c r="J5712" s="2"/>
      <c r="K5712" s="4">
        <f>SUM(K5711:K5711)</f>
        <v>0</v>
      </c>
      <c r="L5712" s="2"/>
      <c r="M5712" s="4">
        <f>SUM(M5711:M5711)</f>
        <v>0</v>
      </c>
      <c r="N5712" s="2"/>
      <c r="O5712" s="4">
        <f>SUM(O5711:O5711)</f>
        <v>0</v>
      </c>
      <c r="P5712" s="2"/>
      <c r="Q5712" s="4">
        <f>SUM(Q5711:Q5711)</f>
        <v>0</v>
      </c>
    </row>
    <row r="5713" spans="1:17" ht="11.85" customHeight="1" x14ac:dyDescent="0.2"/>
    <row r="5714" spans="1:17" ht="11.25" customHeight="1" thickBot="1" x14ac:dyDescent="0.25">
      <c r="A5714" s="3" t="s">
        <v>265</v>
      </c>
      <c r="C5714" s="25">
        <f>C5704+C5712+C5708</f>
        <v>35451.33</v>
      </c>
      <c r="D5714" s="2"/>
      <c r="E5714" s="25">
        <f>E5704+E5712+E5708</f>
        <v>2663.9900000000002</v>
      </c>
      <c r="F5714" s="2"/>
      <c r="G5714" s="25">
        <f>G5704+G5712+G5708</f>
        <v>1803.5900000000001</v>
      </c>
      <c r="H5714" s="2"/>
      <c r="I5714" s="25">
        <f>I5704+I5712+I5708</f>
        <v>2900</v>
      </c>
      <c r="J5714" s="2"/>
      <c r="K5714" s="26">
        <f>K5704+K5712+K5708</f>
        <v>2900</v>
      </c>
      <c r="L5714" s="2"/>
      <c r="M5714" s="26">
        <f>M5704+M5712+M5708</f>
        <v>1600</v>
      </c>
      <c r="N5714" s="2"/>
      <c r="O5714" s="26">
        <f>O5704+O5712+O5708</f>
        <v>0</v>
      </c>
      <c r="P5714" s="2"/>
      <c r="Q5714" s="26">
        <f>Q5704+Q5712+Q5708</f>
        <v>1600</v>
      </c>
    </row>
    <row r="5715" spans="1:17" ht="11.25" customHeight="1" thickTop="1" x14ac:dyDescent="0.2">
      <c r="D5715" s="2"/>
      <c r="F5715" s="2"/>
      <c r="H5715" s="2"/>
      <c r="J5715" s="2"/>
      <c r="L5715" s="2"/>
      <c r="N5715" s="2"/>
      <c r="P5715" s="2"/>
    </row>
    <row r="5716" spans="1:17" ht="11.25" customHeight="1" x14ac:dyDescent="0.2">
      <c r="D5716" s="2"/>
      <c r="F5716" s="2"/>
      <c r="H5716" s="2"/>
      <c r="J5716" s="2"/>
      <c r="L5716" s="2"/>
      <c r="N5716" s="2"/>
      <c r="P5716" s="2"/>
    </row>
    <row r="5717" spans="1:17" ht="11.25" customHeight="1" x14ac:dyDescent="0.2">
      <c r="A5717" s="3" t="s">
        <v>266</v>
      </c>
      <c r="C5717" s="2">
        <f>C5695+C5714</f>
        <v>35451.33</v>
      </c>
      <c r="D5717" s="2"/>
      <c r="E5717" s="2">
        <f>E5695+E5714</f>
        <v>30107.920000000002</v>
      </c>
      <c r="F5717" s="2"/>
      <c r="G5717" s="2">
        <f>G5695+G5714</f>
        <v>23086.670000000002</v>
      </c>
      <c r="H5717" s="2"/>
      <c r="I5717" s="2">
        <f>I5695+I5714</f>
        <v>21311.97</v>
      </c>
      <c r="J5717" s="2"/>
      <c r="K5717" s="4">
        <f>K5695+K5714</f>
        <v>21311.97</v>
      </c>
      <c r="L5717" s="2"/>
      <c r="M5717" s="4">
        <f>M5695+M5714</f>
        <v>14671.970000000001</v>
      </c>
      <c r="N5717" s="2"/>
      <c r="P5717" s="2"/>
      <c r="Q5717" s="4">
        <f>Q5695+Q5714</f>
        <v>14671.970000000001</v>
      </c>
    </row>
    <row r="5718" spans="1:17" ht="11.25" customHeight="1" x14ac:dyDescent="0.2"/>
    <row r="5719" spans="1:17" ht="11.85" customHeight="1" x14ac:dyDescent="0.2"/>
    <row r="5720" spans="1:17" ht="11.85" customHeight="1" x14ac:dyDescent="0.2"/>
    <row r="5721" spans="1:17" ht="11.85" customHeight="1" x14ac:dyDescent="0.2"/>
    <row r="5722" spans="1:17" ht="11.85" customHeight="1" x14ac:dyDescent="0.2"/>
    <row r="5723" spans="1:17" ht="11.85" customHeight="1" x14ac:dyDescent="0.2"/>
    <row r="5724" spans="1:17" ht="11.85" customHeight="1" x14ac:dyDescent="0.2"/>
    <row r="5725" spans="1:17" ht="11.85" customHeight="1" x14ac:dyDescent="0.2"/>
    <row r="5726" spans="1:17" ht="11.85" customHeight="1" x14ac:dyDescent="0.2"/>
    <row r="5727" spans="1:17" ht="11.85" customHeight="1" x14ac:dyDescent="0.2"/>
    <row r="5728" spans="1:17" ht="11.85" customHeight="1" x14ac:dyDescent="0.2"/>
    <row r="5729" spans="1:17" ht="11.85" customHeight="1" x14ac:dyDescent="0.2"/>
    <row r="5730" spans="1:17" ht="11.85" customHeight="1" x14ac:dyDescent="0.2"/>
    <row r="5731" spans="1:17" ht="11.85" customHeight="1" x14ac:dyDescent="0.2"/>
    <row r="5732" spans="1:17" ht="11.85" customHeight="1" x14ac:dyDescent="0.2"/>
    <row r="5733" spans="1:17" ht="11.85" customHeight="1" x14ac:dyDescent="0.2"/>
    <row r="5734" spans="1:17" ht="11.85" customHeight="1" x14ac:dyDescent="0.2"/>
    <row r="5735" spans="1:17" ht="11.85" customHeight="1" x14ac:dyDescent="0.2">
      <c r="A5735" s="1"/>
      <c r="B5735" s="1"/>
      <c r="E5735" s="2" t="str">
        <f>$E$1</f>
        <v>CITY OF BRADY</v>
      </c>
    </row>
    <row r="5736" spans="1:17" ht="11.85" customHeight="1" x14ac:dyDescent="0.2">
      <c r="E5736" s="2" t="str">
        <f>$E$2</f>
        <v>BUDGET REPORT</v>
      </c>
    </row>
    <row r="5737" spans="1:17" ht="11.85" customHeight="1" x14ac:dyDescent="0.2">
      <c r="E5737" s="2" t="str">
        <f>$E$3</f>
        <v>FISCAL YEAR 2022 - 2023</v>
      </c>
    </row>
    <row r="5738" spans="1:17" ht="11.85" customHeight="1" x14ac:dyDescent="0.2">
      <c r="A5738" s="3" t="s">
        <v>2116</v>
      </c>
    </row>
    <row r="5739" spans="1:17" ht="11.85" customHeight="1" x14ac:dyDescent="0.2">
      <c r="A5739" s="3" t="s">
        <v>2125</v>
      </c>
    </row>
    <row r="5740" spans="1:17" ht="11.85" customHeight="1" x14ac:dyDescent="0.2">
      <c r="I5740" s="49" t="str">
        <f>$I$6</f>
        <v>(----- 2021-2022 ------)</v>
      </c>
      <c r="J5740" s="49"/>
      <c r="K5740" s="49"/>
      <c r="L5740" s="6"/>
      <c r="M5740" s="49" t="str">
        <f>$M$6</f>
        <v>2022-2023</v>
      </c>
      <c r="N5740" s="49"/>
      <c r="O5740" s="49"/>
      <c r="P5740" s="49"/>
      <c r="Q5740" s="49"/>
    </row>
    <row r="5741" spans="1:17" ht="11.85" customHeight="1" x14ac:dyDescent="0.2">
      <c r="C5741" s="7" t="str">
        <f>$C$7</f>
        <v>2018-2019</v>
      </c>
      <c r="D5741" s="6"/>
      <c r="E5741" s="7" t="str">
        <f>$E$7</f>
        <v>2019-2020</v>
      </c>
      <c r="F5741" s="6"/>
      <c r="G5741" s="7" t="str">
        <f>$G$7</f>
        <v>2020-2021</v>
      </c>
      <c r="H5741" s="6"/>
      <c r="I5741" s="7" t="s">
        <v>9</v>
      </c>
      <c r="J5741" s="6"/>
      <c r="K5741" s="8" t="str">
        <f>+$K$7</f>
        <v>PROJECTED</v>
      </c>
      <c r="L5741" s="6"/>
      <c r="M5741" s="8" t="str">
        <f>$M$7</f>
        <v>2022-2023</v>
      </c>
      <c r="N5741" s="6"/>
      <c r="O5741" s="8" t="str">
        <f>$O$7</f>
        <v>2022-2023</v>
      </c>
      <c r="P5741" s="6"/>
      <c r="Q5741" s="8" t="str">
        <f>$Q$7</f>
        <v xml:space="preserve">APPROVED </v>
      </c>
    </row>
    <row r="5742" spans="1:17" ht="11.85" customHeight="1" x14ac:dyDescent="0.2">
      <c r="A5742" s="9" t="s">
        <v>268</v>
      </c>
      <c r="C5742" s="10" t="s">
        <v>12</v>
      </c>
      <c r="D5742" s="6"/>
      <c r="E5742" s="10" t="s">
        <v>12</v>
      </c>
      <c r="F5742" s="6"/>
      <c r="G5742" s="10" t="s">
        <v>12</v>
      </c>
      <c r="H5742" s="6"/>
      <c r="I5742" s="10" t="s">
        <v>13</v>
      </c>
      <c r="J5742" s="6"/>
      <c r="K5742" s="11" t="s">
        <v>13</v>
      </c>
      <c r="L5742" s="6"/>
      <c r="M5742" s="11" t="str">
        <f>$M$8</f>
        <v>BASE</v>
      </c>
      <c r="N5742" s="6"/>
      <c r="O5742" s="11" t="str">
        <f>$O$8</f>
        <v>SUPPLEMENTAL</v>
      </c>
      <c r="P5742" s="6"/>
      <c r="Q5742" s="11" t="str">
        <f>$Q$8</f>
        <v>BUDGET</v>
      </c>
    </row>
    <row r="5743" spans="1:17" ht="11.85" customHeight="1" x14ac:dyDescent="0.2"/>
    <row r="5744" spans="1:17" ht="11.85" hidden="1" customHeight="1" x14ac:dyDescent="0.2">
      <c r="A5744" s="12" t="s">
        <v>269</v>
      </c>
    </row>
    <row r="5745" spans="1:22" ht="11.85" hidden="1" customHeight="1" x14ac:dyDescent="0.2">
      <c r="A5745" s="3" t="s">
        <v>2094</v>
      </c>
      <c r="C5745" s="2">
        <v>0</v>
      </c>
      <c r="D5745" s="2"/>
      <c r="E5745" s="2">
        <v>0</v>
      </c>
      <c r="F5745" s="2"/>
      <c r="G5745" s="2">
        <v>0</v>
      </c>
      <c r="H5745" s="2"/>
      <c r="I5745" s="2">
        <v>0</v>
      </c>
      <c r="J5745" s="2"/>
      <c r="K5745" s="4">
        <v>0</v>
      </c>
      <c r="L5745" s="2"/>
      <c r="M5745" s="4">
        <v>0</v>
      </c>
      <c r="N5745" s="2"/>
      <c r="O5745" s="4">
        <v>0</v>
      </c>
      <c r="P5745" s="2"/>
      <c r="Q5745" s="4">
        <f>M5745+O5745</f>
        <v>0</v>
      </c>
      <c r="T5745" s="13"/>
    </row>
    <row r="5746" spans="1:22" ht="11.85" hidden="1" customHeight="1" x14ac:dyDescent="0.2">
      <c r="A5746" s="3" t="s">
        <v>2095</v>
      </c>
      <c r="C5746" s="2">
        <v>0</v>
      </c>
      <c r="D5746" s="2"/>
      <c r="E5746" s="2">
        <v>0</v>
      </c>
      <c r="F5746" s="2"/>
      <c r="G5746" s="2">
        <v>0</v>
      </c>
      <c r="H5746" s="2"/>
      <c r="I5746" s="2">
        <v>0</v>
      </c>
      <c r="J5746" s="2"/>
      <c r="K5746" s="4">
        <v>0</v>
      </c>
      <c r="L5746" s="2"/>
      <c r="M5746" s="4">
        <v>0</v>
      </c>
      <c r="N5746" s="2"/>
      <c r="O5746" s="4">
        <v>0</v>
      </c>
      <c r="P5746" s="2"/>
      <c r="Q5746" s="4">
        <f>M5746+O5746</f>
        <v>0</v>
      </c>
      <c r="T5746" s="13"/>
    </row>
    <row r="5747" spans="1:22" ht="11.85" hidden="1" customHeight="1" x14ac:dyDescent="0.2">
      <c r="A5747" s="3" t="s">
        <v>2098</v>
      </c>
      <c r="C5747" s="2">
        <v>0</v>
      </c>
      <c r="D5747" s="2"/>
      <c r="E5747" s="2">
        <v>0</v>
      </c>
      <c r="F5747" s="2"/>
      <c r="G5747" s="2">
        <v>0</v>
      </c>
      <c r="H5747" s="2"/>
      <c r="I5747" s="2">
        <v>0</v>
      </c>
      <c r="J5747" s="2"/>
      <c r="K5747" s="4">
        <v>0</v>
      </c>
      <c r="L5747" s="2"/>
      <c r="M5747" s="4">
        <v>0</v>
      </c>
      <c r="N5747" s="2"/>
      <c r="O5747" s="4">
        <v>0</v>
      </c>
      <c r="P5747" s="2"/>
      <c r="Q5747" s="4">
        <f>M5747+O5747</f>
        <v>0</v>
      </c>
      <c r="T5747" s="13"/>
    </row>
    <row r="5748" spans="1:22" ht="11.85" hidden="1" customHeight="1" x14ac:dyDescent="0.2">
      <c r="A5748" s="3" t="s">
        <v>2099</v>
      </c>
      <c r="C5748" s="2">
        <v>0</v>
      </c>
      <c r="D5748" s="2"/>
      <c r="E5748" s="2">
        <v>0</v>
      </c>
      <c r="F5748" s="2"/>
      <c r="G5748" s="2">
        <v>0</v>
      </c>
      <c r="H5748" s="2"/>
      <c r="I5748" s="2">
        <v>0</v>
      </c>
      <c r="J5748" s="2"/>
      <c r="K5748" s="4">
        <v>0</v>
      </c>
      <c r="L5748" s="2"/>
      <c r="M5748" s="4">
        <v>0</v>
      </c>
      <c r="N5748" s="2"/>
      <c r="O5748" s="4">
        <v>0</v>
      </c>
      <c r="P5748" s="2"/>
      <c r="Q5748" s="4">
        <f>M5748+O5748</f>
        <v>0</v>
      </c>
      <c r="T5748" s="13"/>
    </row>
    <row r="5749" spans="1:22" ht="11.85" hidden="1" customHeight="1" x14ac:dyDescent="0.2">
      <c r="A5749" s="3" t="s">
        <v>2100</v>
      </c>
      <c r="C5749" s="14">
        <v>0</v>
      </c>
      <c r="D5749" s="2"/>
      <c r="E5749" s="14">
        <v>0</v>
      </c>
      <c r="F5749" s="2"/>
      <c r="G5749" s="14">
        <v>0</v>
      </c>
      <c r="H5749" s="2"/>
      <c r="I5749" s="14">
        <v>0</v>
      </c>
      <c r="J5749" s="2"/>
      <c r="K5749" s="15">
        <v>0</v>
      </c>
      <c r="L5749" s="2"/>
      <c r="M5749" s="15">
        <v>0</v>
      </c>
      <c r="N5749" s="2"/>
      <c r="O5749" s="15">
        <v>0</v>
      </c>
      <c r="P5749" s="2"/>
      <c r="Q5749" s="15">
        <f>M5749+O5749</f>
        <v>0</v>
      </c>
      <c r="T5749" s="13"/>
    </row>
    <row r="5750" spans="1:22" ht="11.85" hidden="1" customHeight="1" x14ac:dyDescent="0.2">
      <c r="A5750" s="3" t="s">
        <v>280</v>
      </c>
      <c r="C5750" s="2">
        <f>SUM(C5745:C5749)</f>
        <v>0</v>
      </c>
      <c r="D5750" s="2"/>
      <c r="E5750" s="2">
        <f>SUM(E5745:E5749)</f>
        <v>0</v>
      </c>
      <c r="F5750" s="2"/>
      <c r="G5750" s="2">
        <f>SUM(G5745:G5749)</f>
        <v>0</v>
      </c>
      <c r="H5750" s="2"/>
      <c r="I5750" s="2">
        <f>SUM(I5745:I5749)</f>
        <v>0</v>
      </c>
      <c r="J5750" s="2"/>
      <c r="K5750" s="4">
        <f>SUM(K5745:K5749)</f>
        <v>0</v>
      </c>
      <c r="L5750" s="2"/>
      <c r="M5750" s="4">
        <f>SUM(M5745:M5749)</f>
        <v>0</v>
      </c>
      <c r="N5750" s="2"/>
      <c r="O5750" s="4">
        <f>SUM(O5745:O5749)</f>
        <v>0</v>
      </c>
      <c r="P5750" s="2"/>
      <c r="Q5750" s="4">
        <f>SUM(Q5745:Q5749)</f>
        <v>0</v>
      </c>
      <c r="R5750" s="2"/>
      <c r="U5750" s="2"/>
    </row>
    <row r="5751" spans="1:22" ht="11.85" hidden="1" customHeight="1" x14ac:dyDescent="0.2"/>
    <row r="5752" spans="1:22" ht="11.85" hidden="1" customHeight="1" x14ac:dyDescent="0.2">
      <c r="A5752" s="12" t="s">
        <v>281</v>
      </c>
      <c r="D5752" s="2"/>
      <c r="F5752" s="2"/>
      <c r="H5752" s="2"/>
      <c r="J5752" s="2"/>
      <c r="L5752" s="2"/>
      <c r="N5752" s="2"/>
      <c r="P5752" s="2"/>
    </row>
    <row r="5753" spans="1:22" ht="11.85" hidden="1" customHeight="1" x14ac:dyDescent="0.2">
      <c r="A5753" s="3" t="s">
        <v>2101</v>
      </c>
      <c r="C5753" s="14">
        <v>0</v>
      </c>
      <c r="D5753" s="2"/>
      <c r="E5753" s="14">
        <v>0</v>
      </c>
      <c r="F5753" s="2"/>
      <c r="G5753" s="14">
        <v>0</v>
      </c>
      <c r="H5753" s="2"/>
      <c r="I5753" s="14">
        <v>0</v>
      </c>
      <c r="J5753" s="2"/>
      <c r="K5753" s="15">
        <v>0</v>
      </c>
      <c r="L5753" s="2"/>
      <c r="M5753" s="15">
        <v>0</v>
      </c>
      <c r="N5753" s="2"/>
      <c r="O5753" s="15">
        <v>0</v>
      </c>
      <c r="P5753" s="2"/>
      <c r="Q5753" s="15">
        <f>+M5753+O5753</f>
        <v>0</v>
      </c>
    </row>
    <row r="5754" spans="1:22" ht="11.85" hidden="1" customHeight="1" x14ac:dyDescent="0.2">
      <c r="A5754" s="3" t="s">
        <v>299</v>
      </c>
      <c r="C5754" s="2">
        <f>+C5753</f>
        <v>0</v>
      </c>
      <c r="D5754" s="2"/>
      <c r="E5754" s="2">
        <f>+E5753</f>
        <v>0</v>
      </c>
      <c r="F5754" s="2"/>
      <c r="G5754" s="2">
        <f>+G5753</f>
        <v>0</v>
      </c>
      <c r="H5754" s="2"/>
      <c r="I5754" s="2">
        <f>+I5753</f>
        <v>0</v>
      </c>
      <c r="J5754" s="2"/>
      <c r="K5754" s="4">
        <f>+K5753</f>
        <v>0</v>
      </c>
      <c r="L5754" s="2"/>
      <c r="M5754" s="4">
        <f>+M5753</f>
        <v>0</v>
      </c>
      <c r="N5754" s="2"/>
      <c r="O5754" s="4">
        <f>+O5753</f>
        <v>0</v>
      </c>
      <c r="P5754" s="2"/>
      <c r="Q5754" s="4">
        <f>+Q5753</f>
        <v>0</v>
      </c>
    </row>
    <row r="5755" spans="1:22" ht="11.85" hidden="1" customHeight="1" x14ac:dyDescent="0.2"/>
    <row r="5756" spans="1:22" ht="11.85" customHeight="1" x14ac:dyDescent="0.2">
      <c r="A5756" s="12" t="s">
        <v>300</v>
      </c>
      <c r="D5756" s="2"/>
      <c r="F5756" s="2"/>
      <c r="H5756" s="2"/>
      <c r="J5756" s="2"/>
      <c r="L5756" s="2"/>
      <c r="N5756" s="2"/>
      <c r="P5756" s="2"/>
    </row>
    <row r="5757" spans="1:22" ht="11.85" customHeight="1" x14ac:dyDescent="0.2">
      <c r="A5757" s="3" t="s">
        <v>2126</v>
      </c>
      <c r="C5757" s="2">
        <v>0</v>
      </c>
      <c r="D5757" s="2"/>
      <c r="E5757" s="2">
        <v>4625</v>
      </c>
      <c r="F5757" s="2"/>
      <c r="G5757" s="2">
        <v>0</v>
      </c>
      <c r="H5757" s="2"/>
      <c r="I5757" s="2">
        <v>0</v>
      </c>
      <c r="J5757" s="2"/>
      <c r="K5757" s="4">
        <v>510</v>
      </c>
      <c r="L5757" s="2"/>
      <c r="M5757" s="4">
        <v>0</v>
      </c>
      <c r="N5757" s="2"/>
      <c r="O5757" s="4">
        <v>0</v>
      </c>
      <c r="P5757" s="2"/>
      <c r="Q5757" s="4">
        <f>+M5757+O5757</f>
        <v>0</v>
      </c>
    </row>
    <row r="5758" spans="1:22" ht="11.85" customHeight="1" x14ac:dyDescent="0.2">
      <c r="A5758" s="3" t="s">
        <v>2127</v>
      </c>
      <c r="C5758" s="2">
        <v>0</v>
      </c>
      <c r="D5758" s="2"/>
      <c r="E5758" s="2">
        <v>1199.99</v>
      </c>
      <c r="F5758" s="2"/>
      <c r="G5758" s="2">
        <v>0</v>
      </c>
      <c r="H5758" s="2"/>
      <c r="I5758" s="2">
        <v>0</v>
      </c>
      <c r="J5758" s="2"/>
      <c r="K5758" s="4">
        <v>0</v>
      </c>
      <c r="L5758" s="2"/>
      <c r="M5758" s="4">
        <v>0</v>
      </c>
      <c r="N5758" s="2"/>
      <c r="O5758" s="4">
        <v>0</v>
      </c>
      <c r="P5758" s="2"/>
      <c r="Q5758" s="4">
        <f>+M5758+O5758</f>
        <v>0</v>
      </c>
      <c r="T5758" s="13"/>
      <c r="V5758" s="14"/>
    </row>
    <row r="5759" spans="1:22" ht="11.85" customHeight="1" x14ac:dyDescent="0.2">
      <c r="A5759" s="3" t="s">
        <v>2128</v>
      </c>
      <c r="C5759" s="2">
        <v>590</v>
      </c>
      <c r="D5759" s="2"/>
      <c r="E5759" s="2">
        <v>0</v>
      </c>
      <c r="F5759" s="2"/>
      <c r="G5759" s="2">
        <v>4674.7</v>
      </c>
      <c r="H5759" s="2"/>
      <c r="I5759" s="2">
        <v>7730</v>
      </c>
      <c r="J5759" s="2"/>
      <c r="K5759" s="4">
        <v>7730</v>
      </c>
      <c r="L5759" s="2"/>
      <c r="M5759" s="4">
        <v>1200</v>
      </c>
      <c r="N5759" s="2"/>
      <c r="O5759" s="4">
        <v>0</v>
      </c>
      <c r="P5759" s="2"/>
      <c r="Q5759" s="4">
        <f>+M5759+O5759</f>
        <v>1200</v>
      </c>
    </row>
    <row r="5760" spans="1:22" ht="11.85" customHeight="1" x14ac:dyDescent="0.2">
      <c r="A5760" s="3" t="s">
        <v>2129</v>
      </c>
      <c r="C5760" s="14">
        <v>7417.4</v>
      </c>
      <c r="D5760" s="2"/>
      <c r="E5760" s="14">
        <v>2999.85</v>
      </c>
      <c r="F5760" s="2"/>
      <c r="G5760" s="14">
        <v>0</v>
      </c>
      <c r="H5760" s="2"/>
      <c r="I5760" s="14">
        <v>0</v>
      </c>
      <c r="J5760" s="2"/>
      <c r="K5760" s="15">
        <v>0</v>
      </c>
      <c r="L5760" s="2"/>
      <c r="M5760" s="15">
        <v>5000</v>
      </c>
      <c r="N5760" s="2"/>
      <c r="O5760" s="15">
        <v>0</v>
      </c>
      <c r="P5760" s="2"/>
      <c r="Q5760" s="15">
        <f>+M5760+O5760</f>
        <v>5000</v>
      </c>
    </row>
    <row r="5761" spans="1:22" ht="11.85" customHeight="1" x14ac:dyDescent="0.2">
      <c r="A5761" s="3" t="s">
        <v>322</v>
      </c>
      <c r="C5761" s="2">
        <f>SUM(C5757:C5760)</f>
        <v>8007.4</v>
      </c>
      <c r="D5761" s="2"/>
      <c r="E5761" s="2">
        <f>SUM(E5757:E5760)</f>
        <v>8824.84</v>
      </c>
      <c r="F5761" s="2"/>
      <c r="G5761" s="2">
        <f>SUM(G5757:G5760)</f>
        <v>4674.7</v>
      </c>
      <c r="H5761" s="2"/>
      <c r="I5761" s="2">
        <f>SUM(I5757:I5760)</f>
        <v>7730</v>
      </c>
      <c r="J5761" s="2"/>
      <c r="K5761" s="4">
        <f>SUM(K5757:K5760)</f>
        <v>8240</v>
      </c>
      <c r="L5761" s="2"/>
      <c r="M5761" s="4">
        <f>SUM(M5757:M5760)</f>
        <v>6200</v>
      </c>
      <c r="N5761" s="2"/>
      <c r="O5761" s="4">
        <f>SUM(O5757:O5760)</f>
        <v>0</v>
      </c>
      <c r="P5761" s="2"/>
      <c r="Q5761" s="4">
        <f>SUM(Q5757:Q5760)</f>
        <v>6200</v>
      </c>
    </row>
    <row r="5762" spans="1:22" ht="11.85" customHeight="1" x14ac:dyDescent="0.2">
      <c r="D5762" s="2"/>
      <c r="F5762" s="2"/>
      <c r="H5762" s="2"/>
      <c r="J5762" s="2"/>
      <c r="L5762" s="2"/>
      <c r="N5762" s="2"/>
      <c r="P5762" s="2"/>
    </row>
    <row r="5763" spans="1:22" ht="11.85" customHeight="1" x14ac:dyDescent="0.2">
      <c r="A5763" s="3" t="s">
        <v>2130</v>
      </c>
      <c r="C5763" s="2">
        <v>0</v>
      </c>
      <c r="D5763" s="2"/>
      <c r="E5763" s="2">
        <v>0</v>
      </c>
      <c r="F5763" s="2"/>
      <c r="G5763" s="2">
        <v>0</v>
      </c>
      <c r="H5763" s="2"/>
      <c r="I5763" s="2">
        <v>0</v>
      </c>
      <c r="J5763" s="2"/>
      <c r="K5763" s="4">
        <v>0</v>
      </c>
      <c r="L5763" s="2"/>
      <c r="M5763" s="4">
        <v>0</v>
      </c>
      <c r="N5763" s="2"/>
      <c r="O5763" s="4">
        <v>0</v>
      </c>
      <c r="P5763" s="2"/>
      <c r="Q5763" s="4">
        <f>M5763+O5763</f>
        <v>0</v>
      </c>
      <c r="T5763" s="13"/>
    </row>
    <row r="5764" spans="1:22" ht="11.85" customHeight="1" x14ac:dyDescent="0.2">
      <c r="A5764" s="3" t="s">
        <v>2131</v>
      </c>
      <c r="C5764" s="14">
        <v>0</v>
      </c>
      <c r="D5764" s="2"/>
      <c r="E5764" s="14">
        <v>0</v>
      </c>
      <c r="F5764" s="2"/>
      <c r="G5764" s="14">
        <v>0</v>
      </c>
      <c r="H5764" s="2"/>
      <c r="I5764" s="14">
        <v>0</v>
      </c>
      <c r="J5764" s="2"/>
      <c r="K5764" s="15">
        <v>0</v>
      </c>
      <c r="L5764" s="2"/>
      <c r="M5764" s="15">
        <v>0</v>
      </c>
      <c r="N5764" s="2"/>
      <c r="O5764" s="15">
        <v>0</v>
      </c>
      <c r="P5764" s="2"/>
      <c r="Q5764" s="15">
        <f>M5764+O5764</f>
        <v>0</v>
      </c>
      <c r="T5764" s="13"/>
    </row>
    <row r="5765" spans="1:22" ht="11.85" customHeight="1" x14ac:dyDescent="0.2">
      <c r="A5765" s="3" t="s">
        <v>325</v>
      </c>
      <c r="C5765" s="2">
        <f>SUM(C5763:C5764)</f>
        <v>0</v>
      </c>
      <c r="D5765" s="2"/>
      <c r="E5765" s="2">
        <f>SUM(E5763:E5764)</f>
        <v>0</v>
      </c>
      <c r="F5765" s="2"/>
      <c r="G5765" s="2">
        <f>SUM(G5763:G5764)</f>
        <v>0</v>
      </c>
      <c r="H5765" s="2"/>
      <c r="I5765" s="2">
        <f>SUM(I5763:I5764)</f>
        <v>0</v>
      </c>
      <c r="J5765" s="2"/>
      <c r="K5765" s="4">
        <f>SUM(K5763:K5764)</f>
        <v>0</v>
      </c>
      <c r="L5765" s="2"/>
      <c r="M5765" s="4">
        <f>SUM(M5763:M5764)</f>
        <v>0</v>
      </c>
      <c r="N5765" s="2"/>
      <c r="O5765" s="4">
        <f>SUM(O5763:O5764)</f>
        <v>0</v>
      </c>
      <c r="P5765" s="2"/>
      <c r="Q5765" s="4">
        <f>SUM(Q5763:Q5764)</f>
        <v>0</v>
      </c>
      <c r="T5765" s="13"/>
    </row>
    <row r="5766" spans="1:22" ht="11.85" customHeight="1" x14ac:dyDescent="0.2">
      <c r="D5766" s="2"/>
      <c r="F5766" s="2"/>
      <c r="H5766" s="2"/>
      <c r="J5766" s="2"/>
      <c r="L5766" s="2"/>
      <c r="N5766" s="2"/>
      <c r="P5766" s="2"/>
    </row>
    <row r="5767" spans="1:22" ht="11.85" hidden="1" customHeight="1" x14ac:dyDescent="0.2">
      <c r="A5767" s="12" t="s">
        <v>326</v>
      </c>
      <c r="D5767" s="2"/>
      <c r="F5767" s="2"/>
      <c r="H5767" s="2"/>
      <c r="J5767" s="2"/>
      <c r="L5767" s="2"/>
      <c r="N5767" s="2"/>
      <c r="P5767" s="2"/>
    </row>
    <row r="5768" spans="1:22" ht="11.85" hidden="1" customHeight="1" x14ac:dyDescent="0.2">
      <c r="A5768" s="3" t="s">
        <v>1124</v>
      </c>
      <c r="C5768" s="14">
        <v>0</v>
      </c>
      <c r="D5768" s="2"/>
      <c r="E5768" s="14">
        <v>0</v>
      </c>
      <c r="F5768" s="2"/>
      <c r="G5768" s="14">
        <v>0</v>
      </c>
      <c r="H5768" s="2"/>
      <c r="I5768" s="14">
        <v>0</v>
      </c>
      <c r="J5768" s="2"/>
      <c r="K5768" s="15">
        <v>0</v>
      </c>
      <c r="L5768" s="2"/>
      <c r="M5768" s="15">
        <v>0</v>
      </c>
      <c r="N5768" s="2"/>
      <c r="O5768" s="15">
        <v>0</v>
      </c>
      <c r="P5768" s="2"/>
      <c r="Q5768" s="15">
        <f>M5768+O5768</f>
        <v>0</v>
      </c>
    </row>
    <row r="5769" spans="1:22" ht="11.85" hidden="1" customHeight="1" x14ac:dyDescent="0.2">
      <c r="A5769" s="3" t="s">
        <v>330</v>
      </c>
      <c r="C5769" s="2">
        <f>SUM(C5768:C5768)</f>
        <v>0</v>
      </c>
      <c r="D5769" s="2"/>
      <c r="E5769" s="2">
        <f>SUM(E5768:E5768)</f>
        <v>0</v>
      </c>
      <c r="F5769" s="2"/>
      <c r="G5769" s="2">
        <f>SUM(G5768:G5768)</f>
        <v>0</v>
      </c>
      <c r="H5769" s="2"/>
      <c r="I5769" s="2">
        <f>SUM(I5768:I5768)</f>
        <v>0</v>
      </c>
      <c r="J5769" s="2"/>
      <c r="K5769" s="4">
        <f>SUM(K5768:K5768)</f>
        <v>0</v>
      </c>
      <c r="L5769" s="2"/>
      <c r="M5769" s="4">
        <f>SUM(M5768:M5768)</f>
        <v>0</v>
      </c>
      <c r="N5769" s="2"/>
      <c r="O5769" s="4">
        <f>SUM(O5768:O5768)</f>
        <v>0</v>
      </c>
      <c r="P5769" s="2"/>
      <c r="Q5769" s="4">
        <f>SUM(Q5768:Q5768)</f>
        <v>0</v>
      </c>
      <c r="V5769" s="35"/>
    </row>
    <row r="5770" spans="1:22" ht="11.85" hidden="1" customHeight="1" x14ac:dyDescent="0.2">
      <c r="D5770" s="2"/>
      <c r="F5770" s="2"/>
      <c r="H5770" s="2"/>
      <c r="J5770" s="2"/>
      <c r="L5770" s="2"/>
      <c r="N5770" s="2"/>
      <c r="P5770" s="2"/>
      <c r="T5770" s="13"/>
    </row>
    <row r="5771" spans="1:22" ht="11.85" customHeight="1" x14ac:dyDescent="0.2">
      <c r="A5771" s="3" t="s">
        <v>2132</v>
      </c>
      <c r="C5771" s="2">
        <f>+C5761+C5769+C5750+C5765+C5754</f>
        <v>8007.4</v>
      </c>
      <c r="D5771" s="2"/>
      <c r="E5771" s="2">
        <f>+E5761+E5769+E5750+E5765+E5754</f>
        <v>8824.84</v>
      </c>
      <c r="F5771" s="2"/>
      <c r="G5771" s="2">
        <f>+G5761+G5769+G5750+G5765+G5754</f>
        <v>4674.7</v>
      </c>
      <c r="H5771" s="2"/>
      <c r="I5771" s="2">
        <f>+I5761+I5769+I5750+I5765+I5754</f>
        <v>7730</v>
      </c>
      <c r="J5771" s="2"/>
      <c r="K5771" s="4">
        <f>+K5761+K5769+K5750+K5765+K5754</f>
        <v>8240</v>
      </c>
      <c r="L5771" s="2"/>
      <c r="M5771" s="4">
        <f>+M5761+M5769+M5750+M5765+M5754</f>
        <v>6200</v>
      </c>
      <c r="N5771" s="2"/>
      <c r="O5771" s="4">
        <f>+O5761+O5769+O5750+O5765+O5754</f>
        <v>0</v>
      </c>
      <c r="P5771" s="2"/>
      <c r="Q5771" s="4">
        <f>+Q5761+Q5769+Q5750+Q5765+Q5754</f>
        <v>6200</v>
      </c>
      <c r="R5771" s="2"/>
      <c r="U5771" s="16"/>
    </row>
    <row r="5772" spans="1:22" ht="11.85" customHeight="1" x14ac:dyDescent="0.2">
      <c r="D5772" s="2"/>
      <c r="F5772" s="2"/>
      <c r="H5772" s="2"/>
      <c r="J5772" s="2"/>
      <c r="L5772" s="2"/>
      <c r="N5772" s="2"/>
      <c r="P5772" s="2"/>
      <c r="T5772" s="13"/>
    </row>
    <row r="5773" spans="1:22" ht="11.85" customHeight="1" x14ac:dyDescent="0.2">
      <c r="D5773" s="2"/>
      <c r="F5773" s="2"/>
      <c r="H5773" s="2"/>
      <c r="J5773" s="2"/>
      <c r="L5773" s="2"/>
      <c r="N5773" s="2"/>
      <c r="P5773" s="2"/>
    </row>
    <row r="5774" spans="1:22" ht="11.85" customHeight="1" x14ac:dyDescent="0.2">
      <c r="D5774" s="2"/>
      <c r="F5774" s="2"/>
      <c r="H5774" s="2"/>
      <c r="J5774" s="2"/>
      <c r="L5774" s="2"/>
      <c r="N5774" s="2"/>
      <c r="P5774" s="2"/>
    </row>
    <row r="5775" spans="1:22" ht="11.85" customHeight="1" x14ac:dyDescent="0.2">
      <c r="D5775" s="2"/>
      <c r="F5775" s="2"/>
      <c r="H5775" s="2"/>
      <c r="J5775" s="2"/>
      <c r="L5775" s="2"/>
      <c r="N5775" s="2"/>
      <c r="P5775" s="2"/>
    </row>
    <row r="5776" spans="1:22" ht="11.85" customHeight="1" x14ac:dyDescent="0.2">
      <c r="D5776" s="2"/>
      <c r="F5776" s="2"/>
      <c r="H5776" s="2"/>
      <c r="J5776" s="2"/>
      <c r="L5776" s="2"/>
      <c r="N5776" s="2"/>
      <c r="P5776" s="2"/>
    </row>
    <row r="5777" spans="1:20" ht="11.25" customHeight="1" x14ac:dyDescent="0.2">
      <c r="A5777" s="1"/>
      <c r="B5777" s="1"/>
      <c r="E5777" s="2" t="str">
        <f>$E$1</f>
        <v>CITY OF BRADY</v>
      </c>
    </row>
    <row r="5778" spans="1:20" ht="11.25" customHeight="1" x14ac:dyDescent="0.2">
      <c r="E5778" s="2" t="str">
        <f>$E$2</f>
        <v>BUDGET REPORT</v>
      </c>
    </row>
    <row r="5779" spans="1:20" ht="11.25" customHeight="1" x14ac:dyDescent="0.2">
      <c r="E5779" s="2" t="str">
        <f>$E$3</f>
        <v>FISCAL YEAR 2022 - 2023</v>
      </c>
    </row>
    <row r="5780" spans="1:20" ht="11.25" customHeight="1" x14ac:dyDescent="0.2">
      <c r="A5780" s="3" t="s">
        <v>2116</v>
      </c>
    </row>
    <row r="5781" spans="1:20" ht="11.25" customHeight="1" x14ac:dyDescent="0.2"/>
    <row r="5782" spans="1:20" ht="11.25" customHeight="1" x14ac:dyDescent="0.2">
      <c r="I5782" s="49" t="str">
        <f>$I$6</f>
        <v>(----- 2021-2022 ------)</v>
      </c>
      <c r="J5782" s="49"/>
      <c r="K5782" s="49"/>
      <c r="L5782" s="6"/>
      <c r="M5782" s="49" t="str">
        <f>$M$6</f>
        <v>2022-2023</v>
      </c>
      <c r="N5782" s="49"/>
      <c r="O5782" s="49"/>
      <c r="P5782" s="49"/>
      <c r="Q5782" s="49"/>
    </row>
    <row r="5783" spans="1:20" ht="11.25" customHeight="1" x14ac:dyDescent="0.2">
      <c r="C5783" s="7" t="str">
        <f>$C$7</f>
        <v>2018-2019</v>
      </c>
      <c r="D5783" s="6"/>
      <c r="E5783" s="7" t="str">
        <f>$E$7</f>
        <v>2019-2020</v>
      </c>
      <c r="F5783" s="6"/>
      <c r="G5783" s="7" t="str">
        <f>$G$7</f>
        <v>2020-2021</v>
      </c>
      <c r="H5783" s="6"/>
      <c r="I5783" s="7" t="s">
        <v>9</v>
      </c>
      <c r="J5783" s="6"/>
      <c r="K5783" s="8" t="str">
        <f>+$K$7</f>
        <v>PROJECTED</v>
      </c>
      <c r="L5783" s="6"/>
      <c r="M5783" s="8" t="str">
        <f>$M$7</f>
        <v>2022-2023</v>
      </c>
      <c r="N5783" s="6"/>
      <c r="O5783" s="8" t="str">
        <f>$O$7</f>
        <v>2022-2023</v>
      </c>
      <c r="P5783" s="6"/>
      <c r="Q5783" s="8" t="str">
        <f>$Q$7</f>
        <v xml:space="preserve">APPROVED </v>
      </c>
    </row>
    <row r="5784" spans="1:20" ht="11.25" customHeight="1" x14ac:dyDescent="0.2">
      <c r="A5784" s="9" t="s">
        <v>268</v>
      </c>
      <c r="C5784" s="10" t="s">
        <v>12</v>
      </c>
      <c r="D5784" s="6"/>
      <c r="E5784" s="10" t="s">
        <v>12</v>
      </c>
      <c r="F5784" s="6"/>
      <c r="G5784" s="10" t="s">
        <v>12</v>
      </c>
      <c r="H5784" s="6"/>
      <c r="I5784" s="10" t="s">
        <v>13</v>
      </c>
      <c r="J5784" s="6"/>
      <c r="K5784" s="11" t="s">
        <v>13</v>
      </c>
      <c r="L5784" s="6"/>
      <c r="M5784" s="11" t="str">
        <f>$M$8</f>
        <v>BASE</v>
      </c>
      <c r="N5784" s="6"/>
      <c r="O5784" s="11" t="str">
        <f>$O$8</f>
        <v>SUPPLEMENTAL</v>
      </c>
      <c r="P5784" s="6"/>
      <c r="Q5784" s="11" t="str">
        <f>$Q$8</f>
        <v>BUDGET</v>
      </c>
    </row>
    <row r="5785" spans="1:20" s="36" customFormat="1" ht="10.15" customHeight="1" x14ac:dyDescent="0.25">
      <c r="C5785" s="37"/>
      <c r="E5785" s="37"/>
      <c r="G5785" s="37"/>
      <c r="I5785" s="37"/>
      <c r="K5785" s="38"/>
      <c r="M5785" s="38"/>
      <c r="O5785" s="38"/>
      <c r="Q5785" s="38"/>
      <c r="S5785" s="38"/>
      <c r="T5785" s="5"/>
    </row>
    <row r="5786" spans="1:20" s="36" customFormat="1" ht="11.25" customHeight="1" x14ac:dyDescent="0.25">
      <c r="C5786" s="37"/>
      <c r="D5786" s="37"/>
      <c r="E5786" s="37"/>
      <c r="F5786" s="37"/>
      <c r="G5786" s="37"/>
      <c r="H5786" s="37"/>
      <c r="I5786" s="37"/>
      <c r="J5786" s="37"/>
      <c r="K5786" s="38"/>
      <c r="L5786" s="37"/>
      <c r="M5786" s="38"/>
      <c r="N5786" s="37"/>
      <c r="O5786" s="38"/>
      <c r="P5786" s="37"/>
      <c r="Q5786" s="38"/>
      <c r="S5786" s="38"/>
      <c r="T5786" s="5"/>
    </row>
    <row r="5787" spans="1:20" s="36" customFormat="1" ht="11.25" customHeight="1" thickBot="1" x14ac:dyDescent="0.3">
      <c r="A5787" s="3" t="s">
        <v>1111</v>
      </c>
      <c r="B5787" s="3"/>
      <c r="C5787" s="25">
        <f>+C5771</f>
        <v>8007.4</v>
      </c>
      <c r="D5787" s="2"/>
      <c r="E5787" s="25">
        <f>+E5771</f>
        <v>8824.84</v>
      </c>
      <c r="F5787" s="2"/>
      <c r="G5787" s="25">
        <f>+G5771</f>
        <v>4674.7</v>
      </c>
      <c r="H5787" s="2"/>
      <c r="I5787" s="25">
        <f>+I5771</f>
        <v>7730</v>
      </c>
      <c r="J5787" s="2"/>
      <c r="K5787" s="25">
        <f>+K5771</f>
        <v>8240</v>
      </c>
      <c r="L5787" s="2"/>
      <c r="M5787" s="25">
        <f>+M5771</f>
        <v>6200</v>
      </c>
      <c r="N5787" s="2"/>
      <c r="O5787" s="25">
        <f>+O5771</f>
        <v>0</v>
      </c>
      <c r="P5787" s="2"/>
      <c r="Q5787" s="25">
        <f>+Q5771</f>
        <v>6200</v>
      </c>
      <c r="R5787" s="3"/>
      <c r="S5787" s="38"/>
      <c r="T5787" s="5"/>
    </row>
    <row r="5788" spans="1:20" s="36" customFormat="1" ht="11.25" customHeight="1" thickTop="1" x14ac:dyDescent="0.25">
      <c r="A5788" s="3"/>
      <c r="B5788" s="3"/>
      <c r="C5788" s="2"/>
      <c r="D5788" s="2"/>
      <c r="E5788" s="2"/>
      <c r="F5788" s="2"/>
      <c r="G5788" s="2"/>
      <c r="H5788" s="2"/>
      <c r="I5788" s="2"/>
      <c r="J5788" s="2"/>
      <c r="K5788" s="4"/>
      <c r="L5788" s="2"/>
      <c r="M5788" s="4"/>
      <c r="N5788" s="2"/>
      <c r="O5788" s="4"/>
      <c r="P5788" s="2"/>
      <c r="Q5788" s="4"/>
      <c r="R5788" s="3"/>
      <c r="S5788" s="38"/>
      <c r="T5788" s="5"/>
    </row>
    <row r="5789" spans="1:20" s="36" customFormat="1" ht="11.25" customHeight="1" thickBot="1" x14ac:dyDescent="0.3">
      <c r="A5789" s="3" t="s">
        <v>1112</v>
      </c>
      <c r="B5789" s="3"/>
      <c r="C5789" s="25">
        <f>C5714-C5787</f>
        <v>27443.93</v>
      </c>
      <c r="D5789" s="2"/>
      <c r="E5789" s="25">
        <f>E5714-E5787</f>
        <v>-6160.85</v>
      </c>
      <c r="F5789" s="2"/>
      <c r="G5789" s="25">
        <f>G5714-G5787</f>
        <v>-2871.1099999999997</v>
      </c>
      <c r="H5789" s="2"/>
      <c r="I5789" s="25">
        <f>I5714-I5787</f>
        <v>-4830</v>
      </c>
      <c r="J5789" s="2"/>
      <c r="K5789" s="25">
        <f>K5714-K5787</f>
        <v>-5340</v>
      </c>
      <c r="L5789" s="2"/>
      <c r="M5789" s="25">
        <f>M5714-M5787</f>
        <v>-4600</v>
      </c>
      <c r="N5789" s="2"/>
      <c r="O5789" s="25">
        <f>O5714-O5787</f>
        <v>0</v>
      </c>
      <c r="P5789" s="2"/>
      <c r="Q5789" s="25">
        <f>Q5714-Q5787</f>
        <v>-4600</v>
      </c>
      <c r="R5789" s="3"/>
      <c r="S5789" s="38"/>
      <c r="T5789" s="5"/>
    </row>
    <row r="5790" spans="1:20" s="36" customFormat="1" ht="11.25" customHeight="1" thickTop="1" x14ac:dyDescent="0.25">
      <c r="A5790" s="3"/>
      <c r="B5790" s="3"/>
      <c r="C5790" s="2"/>
      <c r="D5790" s="2"/>
      <c r="E5790" s="2"/>
      <c r="F5790" s="2"/>
      <c r="G5790" s="2"/>
      <c r="H5790" s="2"/>
      <c r="I5790" s="2"/>
      <c r="J5790" s="2"/>
      <c r="K5790" s="4"/>
      <c r="L5790" s="2"/>
      <c r="M5790" s="4"/>
      <c r="N5790" s="2"/>
      <c r="O5790" s="4"/>
      <c r="P5790" s="2"/>
      <c r="Q5790" s="4"/>
      <c r="R5790" s="3"/>
      <c r="S5790" s="38"/>
      <c r="T5790" s="5"/>
    </row>
    <row r="5791" spans="1:20" s="36" customFormat="1" ht="11.25" customHeight="1" x14ac:dyDescent="0.25">
      <c r="A5791" s="3"/>
      <c r="B5791" s="3"/>
      <c r="C5791" s="2"/>
      <c r="D5791" s="2"/>
      <c r="E5791" s="2"/>
      <c r="F5791" s="2"/>
      <c r="G5791" s="2"/>
      <c r="H5791" s="2"/>
      <c r="I5791" s="2"/>
      <c r="J5791" s="2"/>
      <c r="K5791" s="4"/>
      <c r="L5791" s="2"/>
      <c r="M5791" s="4"/>
      <c r="N5791" s="2"/>
      <c r="O5791" s="4"/>
      <c r="P5791" s="2"/>
      <c r="Q5791" s="4"/>
      <c r="R5791" s="3"/>
      <c r="S5791" s="38"/>
      <c r="T5791" s="5"/>
    </row>
    <row r="5792" spans="1:20" s="36" customFormat="1" ht="11.25" customHeight="1" x14ac:dyDescent="0.25">
      <c r="A5792" s="3" t="s">
        <v>1113</v>
      </c>
      <c r="B5792" s="3"/>
      <c r="C5792" s="2"/>
      <c r="D5792" s="2"/>
      <c r="E5792" s="2"/>
      <c r="F5792" s="2"/>
      <c r="G5792" s="2"/>
      <c r="H5792" s="2"/>
      <c r="I5792" s="2"/>
      <c r="J5792" s="2"/>
      <c r="K5792" s="4"/>
      <c r="L5792" s="2"/>
      <c r="M5792" s="4"/>
      <c r="N5792" s="2"/>
      <c r="O5792" s="4"/>
      <c r="P5792" s="2"/>
      <c r="Q5792" s="4"/>
      <c r="R5792" s="3"/>
      <c r="S5792" s="38"/>
      <c r="T5792" s="5"/>
    </row>
    <row r="5793" spans="1:20" s="36" customFormat="1" ht="11.25" customHeight="1" thickBot="1" x14ac:dyDescent="0.3">
      <c r="A5793" s="3" t="s">
        <v>17</v>
      </c>
      <c r="B5793" s="3"/>
      <c r="C5793" s="25">
        <f>C5695+C5714-C5771</f>
        <v>27443.93</v>
      </c>
      <c r="D5793" s="2"/>
      <c r="E5793" s="25">
        <f>E5695+E5714-E5771</f>
        <v>21283.08</v>
      </c>
      <c r="F5793" s="2"/>
      <c r="G5793" s="25">
        <f>G5695+G5714-G5771</f>
        <v>18411.97</v>
      </c>
      <c r="H5793" s="2"/>
      <c r="I5793" s="25">
        <f>I5695+I5714-I5771</f>
        <v>13581.970000000001</v>
      </c>
      <c r="J5793" s="2"/>
      <c r="K5793" s="25">
        <f>K5695+K5714-K5771</f>
        <v>13071.970000000001</v>
      </c>
      <c r="L5793" s="2"/>
      <c r="M5793" s="25">
        <f>M5695+M5714-M5771</f>
        <v>8471.9700000000012</v>
      </c>
      <c r="N5793" s="2"/>
      <c r="O5793" s="4"/>
      <c r="P5793" s="2"/>
      <c r="Q5793" s="25">
        <f>Q5695+Q5714-Q5771</f>
        <v>8471.9700000000012</v>
      </c>
      <c r="R5793" s="3"/>
      <c r="S5793" s="38"/>
      <c r="T5793" s="5"/>
    </row>
    <row r="5794" spans="1:20" s="36" customFormat="1" ht="11.25" customHeight="1" thickTop="1" x14ac:dyDescent="0.25">
      <c r="A5794" s="3"/>
      <c r="B5794" s="3"/>
      <c r="C5794" s="2"/>
      <c r="D5794" s="2"/>
      <c r="E5794" s="2"/>
      <c r="F5794" s="2"/>
      <c r="G5794" s="2"/>
      <c r="H5794" s="2"/>
      <c r="I5794" s="2"/>
      <c r="J5794" s="2"/>
      <c r="K5794" s="4"/>
      <c r="L5794" s="2"/>
      <c r="M5794" s="4"/>
      <c r="N5794" s="2"/>
      <c r="O5794" s="4"/>
      <c r="P5794" s="2"/>
      <c r="Q5794" s="4"/>
      <c r="R5794" s="3"/>
      <c r="S5794" s="38"/>
      <c r="T5794" s="5"/>
    </row>
    <row r="5795" spans="1:20" s="36" customFormat="1" ht="11.25" customHeight="1" x14ac:dyDescent="0.25">
      <c r="C5795" s="37"/>
      <c r="E5795" s="37"/>
      <c r="G5795" s="37"/>
      <c r="I5795" s="37"/>
      <c r="K5795" s="38"/>
      <c r="M5795" s="38"/>
      <c r="O5795" s="38"/>
      <c r="Q5795" s="38"/>
      <c r="S5795" s="38"/>
      <c r="T5795" s="5"/>
    </row>
    <row r="5796" spans="1:20" ht="11.25" customHeight="1" x14ac:dyDescent="0.2"/>
    <row r="5797" spans="1:20" ht="11.85" customHeight="1" x14ac:dyDescent="0.2"/>
    <row r="5798" spans="1:20" ht="11.85" customHeight="1" x14ac:dyDescent="0.2"/>
    <row r="5799" spans="1:20" ht="11.85" customHeight="1" x14ac:dyDescent="0.2"/>
    <row r="5800" spans="1:20" ht="11.85" customHeight="1" x14ac:dyDescent="0.2"/>
    <row r="5801" spans="1:20" ht="11.85" customHeight="1" x14ac:dyDescent="0.2"/>
    <row r="5802" spans="1:20" ht="11.85" customHeight="1" x14ac:dyDescent="0.2"/>
    <row r="5803" spans="1:20" ht="11.85" customHeight="1" x14ac:dyDescent="0.2"/>
    <row r="5804" spans="1:20" ht="11.85" customHeight="1" x14ac:dyDescent="0.2"/>
    <row r="5805" spans="1:20" ht="11.85" customHeight="1" x14ac:dyDescent="0.2"/>
    <row r="5806" spans="1:20" ht="11.85" customHeight="1" x14ac:dyDescent="0.2"/>
    <row r="5807" spans="1:20" ht="11.85" customHeight="1" x14ac:dyDescent="0.2"/>
    <row r="5808" spans="1:20" ht="11.85" customHeight="1" x14ac:dyDescent="0.2"/>
    <row r="5809" ht="11.85" customHeight="1" x14ac:dyDescent="0.2"/>
    <row r="5810" ht="11.85" customHeight="1" x14ac:dyDescent="0.2"/>
    <row r="5811" ht="11.85" customHeight="1" x14ac:dyDescent="0.2"/>
    <row r="5812" ht="11.85" customHeight="1" x14ac:dyDescent="0.2"/>
    <row r="5813" ht="11.85" customHeight="1" x14ac:dyDescent="0.2"/>
    <row r="5814" ht="11.85" customHeight="1" x14ac:dyDescent="0.2"/>
    <row r="5815" ht="11.85" customHeight="1" x14ac:dyDescent="0.2"/>
    <row r="5816" ht="11.85" customHeight="1" x14ac:dyDescent="0.2"/>
    <row r="5817" ht="11.85" customHeight="1" x14ac:dyDescent="0.2"/>
    <row r="5818" ht="11.85" customHeight="1" x14ac:dyDescent="0.2"/>
    <row r="5819" ht="11.85" customHeight="1" x14ac:dyDescent="0.2"/>
    <row r="5820" ht="11.85" customHeight="1" x14ac:dyDescent="0.2"/>
    <row r="5821" ht="11.85" customHeight="1" x14ac:dyDescent="0.2"/>
    <row r="5822" ht="11.85" customHeight="1" x14ac:dyDescent="0.2"/>
    <row r="5823" ht="11.85" customHeight="1" x14ac:dyDescent="0.2"/>
    <row r="5824" ht="11.85" customHeight="1" x14ac:dyDescent="0.2"/>
    <row r="5825" ht="11.85" customHeight="1" x14ac:dyDescent="0.2"/>
    <row r="5826" ht="11.85" customHeight="1" x14ac:dyDescent="0.2"/>
    <row r="5827" ht="11.85" customHeight="1" x14ac:dyDescent="0.2"/>
    <row r="5828" ht="11.85" customHeight="1" x14ac:dyDescent="0.2"/>
    <row r="5829" ht="11.85" customHeight="1" x14ac:dyDescent="0.2"/>
    <row r="5830" ht="11.85" customHeight="1" x14ac:dyDescent="0.2"/>
    <row r="5831" ht="11.85" customHeight="1" x14ac:dyDescent="0.2"/>
    <row r="5832" ht="11.85" customHeight="1" x14ac:dyDescent="0.2"/>
    <row r="5833" ht="11.85" customHeight="1" x14ac:dyDescent="0.2"/>
    <row r="5834" ht="11.85" customHeight="1" x14ac:dyDescent="0.2"/>
    <row r="5835" ht="11.85" customHeight="1" x14ac:dyDescent="0.2"/>
    <row r="5836" ht="11.85" customHeight="1" x14ac:dyDescent="0.2"/>
    <row r="5837" ht="11.85" customHeight="1" x14ac:dyDescent="0.2"/>
    <row r="5838" ht="11.85" customHeight="1" x14ac:dyDescent="0.2"/>
    <row r="5839" ht="11.85" customHeight="1" x14ac:dyDescent="0.2"/>
    <row r="5840" ht="11.85" customHeight="1" x14ac:dyDescent="0.2"/>
    <row r="5841" spans="1:17" ht="11.85" customHeight="1" x14ac:dyDescent="0.2"/>
    <row r="5842" spans="1:17" ht="11.85" customHeight="1" x14ac:dyDescent="0.2"/>
    <row r="5843" spans="1:17" ht="11.25" customHeight="1" x14ac:dyDescent="0.2">
      <c r="A5843" s="1"/>
      <c r="B5843" s="1"/>
      <c r="E5843" s="2" t="str">
        <f>$E$1</f>
        <v>CITY OF BRADY</v>
      </c>
    </row>
    <row r="5844" spans="1:17" ht="11.25" customHeight="1" x14ac:dyDescent="0.2">
      <c r="E5844" s="2" t="str">
        <f>$E$2</f>
        <v>BUDGET REPORT</v>
      </c>
    </row>
    <row r="5845" spans="1:17" ht="11.25" customHeight="1" x14ac:dyDescent="0.2">
      <c r="E5845" s="2" t="str">
        <f>$E$3</f>
        <v>FISCAL YEAR 2022 - 2023</v>
      </c>
    </row>
    <row r="5846" spans="1:17" ht="11.25" customHeight="1" x14ac:dyDescent="0.2">
      <c r="A5846" s="3" t="s">
        <v>2133</v>
      </c>
    </row>
    <row r="5847" spans="1:17" ht="11.25" customHeight="1" x14ac:dyDescent="0.2"/>
    <row r="5848" spans="1:17" ht="11.25" customHeight="1" x14ac:dyDescent="0.2">
      <c r="I5848" s="49" t="str">
        <f>$I$6</f>
        <v>(----- 2021-2022 ------)</v>
      </c>
      <c r="J5848" s="49"/>
      <c r="K5848" s="49"/>
      <c r="L5848" s="6"/>
      <c r="M5848" s="49" t="str">
        <f>$M$6</f>
        <v>2022-2023</v>
      </c>
      <c r="N5848" s="49"/>
      <c r="O5848" s="49"/>
      <c r="P5848" s="49"/>
      <c r="Q5848" s="49"/>
    </row>
    <row r="5849" spans="1:17" ht="11.25" customHeight="1" x14ac:dyDescent="0.2">
      <c r="C5849" s="7" t="str">
        <f>$C$7</f>
        <v>2018-2019</v>
      </c>
      <c r="D5849" s="6"/>
      <c r="E5849" s="7" t="str">
        <f>$E$7</f>
        <v>2019-2020</v>
      </c>
      <c r="F5849" s="6"/>
      <c r="G5849" s="7" t="str">
        <f>$G$7</f>
        <v>2020-2021</v>
      </c>
      <c r="H5849" s="6"/>
      <c r="I5849" s="7" t="s">
        <v>9</v>
      </c>
      <c r="J5849" s="6"/>
      <c r="K5849" s="8" t="str">
        <f>+$K$7</f>
        <v>PROJECTED</v>
      </c>
      <c r="L5849" s="6"/>
      <c r="M5849" s="8" t="str">
        <f>$M$7</f>
        <v>2022-2023</v>
      </c>
      <c r="N5849" s="6"/>
      <c r="O5849" s="8" t="str">
        <f>$O$7</f>
        <v>2022-2023</v>
      </c>
      <c r="P5849" s="6"/>
      <c r="Q5849" s="8" t="str">
        <f>$Q$7</f>
        <v xml:space="preserve">APPROVED </v>
      </c>
    </row>
    <row r="5850" spans="1:17" ht="11.25" customHeight="1" x14ac:dyDescent="0.2">
      <c r="A5850" s="9"/>
      <c r="C5850" s="10" t="s">
        <v>12</v>
      </c>
      <c r="D5850" s="6"/>
      <c r="E5850" s="10" t="s">
        <v>12</v>
      </c>
      <c r="F5850" s="6"/>
      <c r="G5850" s="10" t="s">
        <v>12</v>
      </c>
      <c r="H5850" s="6"/>
      <c r="I5850" s="10" t="s">
        <v>13</v>
      </c>
      <c r="J5850" s="6"/>
      <c r="K5850" s="11" t="s">
        <v>13</v>
      </c>
      <c r="L5850" s="6"/>
      <c r="M5850" s="11" t="str">
        <f>$M$8</f>
        <v>BASE</v>
      </c>
      <c r="N5850" s="6"/>
      <c r="O5850" s="11" t="str">
        <f>$O$8</f>
        <v>SUPPLEMENTAL</v>
      </c>
      <c r="P5850" s="6"/>
      <c r="Q5850" s="11" t="str">
        <f>$Q$8</f>
        <v>BUDGET</v>
      </c>
    </row>
    <row r="5851" spans="1:17" ht="11.25" customHeight="1" x14ac:dyDescent="0.2"/>
    <row r="5852" spans="1:17" ht="11.25" customHeight="1" x14ac:dyDescent="0.2">
      <c r="A5852" s="3" t="s">
        <v>16</v>
      </c>
      <c r="D5852" s="2"/>
      <c r="F5852" s="2"/>
      <c r="H5852" s="2"/>
      <c r="J5852" s="2"/>
      <c r="L5852" s="2"/>
      <c r="N5852" s="2"/>
      <c r="P5852" s="2"/>
    </row>
    <row r="5853" spans="1:17" ht="11.25" customHeight="1" x14ac:dyDescent="0.2">
      <c r="A5853" s="3" t="s">
        <v>17</v>
      </c>
      <c r="C5853" s="2">
        <v>1039510.04</v>
      </c>
      <c r="D5853" s="2"/>
      <c r="E5853" s="2">
        <f>+C5999</f>
        <v>504909.94999999984</v>
      </c>
      <c r="F5853" s="2"/>
      <c r="G5853" s="2">
        <f>+E5999</f>
        <v>545469.07999999984</v>
      </c>
      <c r="H5853" s="2"/>
      <c r="I5853" s="2">
        <f>+G5999</f>
        <v>546277.95999999973</v>
      </c>
      <c r="J5853" s="2"/>
      <c r="K5853" s="4">
        <f>+I5853</f>
        <v>546277.95999999973</v>
      </c>
      <c r="L5853" s="2"/>
      <c r="M5853" s="4">
        <f>+K5999</f>
        <v>566469.95999999973</v>
      </c>
      <c r="N5853" s="2"/>
      <c r="P5853" s="2"/>
      <c r="Q5853" s="4">
        <f>+M5853</f>
        <v>566469.95999999973</v>
      </c>
    </row>
    <row r="5854" spans="1:17" ht="11.25" customHeight="1" x14ac:dyDescent="0.2">
      <c r="D5854" s="2"/>
      <c r="F5854" s="2"/>
      <c r="H5854" s="2"/>
      <c r="J5854" s="2"/>
      <c r="L5854" s="2"/>
      <c r="N5854" s="2"/>
      <c r="P5854" s="2"/>
    </row>
    <row r="5855" spans="1:17" ht="11.25" customHeight="1" x14ac:dyDescent="0.2">
      <c r="A5855" s="12" t="s">
        <v>18</v>
      </c>
      <c r="D5855" s="2"/>
      <c r="F5855" s="2"/>
      <c r="H5855" s="2"/>
      <c r="J5855" s="2"/>
      <c r="L5855" s="2"/>
      <c r="N5855" s="2"/>
      <c r="P5855" s="2"/>
    </row>
    <row r="5856" spans="1:17" ht="11.25" customHeight="1" x14ac:dyDescent="0.2">
      <c r="D5856" s="2"/>
      <c r="F5856" s="2"/>
      <c r="H5856" s="2"/>
      <c r="J5856" s="2"/>
      <c r="L5856" s="2"/>
      <c r="N5856" s="2"/>
      <c r="P5856" s="2"/>
    </row>
    <row r="5857" spans="1:17" ht="11.25" customHeight="1" x14ac:dyDescent="0.2">
      <c r="A5857" s="12" t="s">
        <v>1883</v>
      </c>
      <c r="D5857" s="2"/>
      <c r="F5857" s="2"/>
      <c r="H5857" s="2"/>
      <c r="J5857" s="2"/>
      <c r="L5857" s="2"/>
      <c r="N5857" s="2"/>
      <c r="P5857" s="2"/>
    </row>
    <row r="5858" spans="1:17" ht="11.25" customHeight="1" x14ac:dyDescent="0.2">
      <c r="A5858" s="3" t="s">
        <v>2134</v>
      </c>
      <c r="C5858" s="2">
        <v>241317.95</v>
      </c>
      <c r="D5858" s="2"/>
      <c r="E5858" s="2">
        <v>227233.75</v>
      </c>
      <c r="F5858" s="2"/>
      <c r="G5858" s="2">
        <v>264652.65000000002</v>
      </c>
      <c r="H5858" s="2"/>
      <c r="I5858" s="2">
        <v>230000</v>
      </c>
      <c r="J5858" s="2"/>
      <c r="K5858" s="4">
        <v>220000</v>
      </c>
      <c r="L5858" s="2"/>
      <c r="M5858" s="4">
        <v>0</v>
      </c>
      <c r="N5858" s="2"/>
      <c r="O5858" s="4">
        <v>0</v>
      </c>
      <c r="P5858" s="2"/>
      <c r="Q5858" s="4">
        <f t="shared" ref="Q5858:Q5866" si="145">M5858+O5858</f>
        <v>0</v>
      </c>
    </row>
    <row r="5859" spans="1:17" ht="11.25" customHeight="1" x14ac:dyDescent="0.2">
      <c r="A5859" s="3" t="s">
        <v>2135</v>
      </c>
      <c r="C5859" s="2">
        <v>3096.03</v>
      </c>
      <c r="D5859" s="2"/>
      <c r="E5859" s="2">
        <v>5024.09</v>
      </c>
      <c r="F5859" s="2"/>
      <c r="G5859" s="2">
        <v>10367.870000000001</v>
      </c>
      <c r="H5859" s="2"/>
      <c r="I5859" s="2">
        <v>6000</v>
      </c>
      <c r="J5859" s="2"/>
      <c r="K5859" s="4">
        <v>4000</v>
      </c>
      <c r="L5859" s="2"/>
      <c r="M5859" s="4">
        <v>0</v>
      </c>
      <c r="N5859" s="2"/>
      <c r="O5859" s="4">
        <v>0</v>
      </c>
      <c r="P5859" s="2"/>
      <c r="Q5859" s="4">
        <f t="shared" si="145"/>
        <v>0</v>
      </c>
    </row>
    <row r="5860" spans="1:17" ht="11.25" customHeight="1" x14ac:dyDescent="0.2">
      <c r="A5860" s="3" t="s">
        <v>2136</v>
      </c>
      <c r="C5860" s="2">
        <v>0</v>
      </c>
      <c r="D5860" s="2"/>
      <c r="E5860" s="2">
        <v>0</v>
      </c>
      <c r="F5860" s="2"/>
      <c r="G5860" s="2">
        <v>0</v>
      </c>
      <c r="H5860" s="2"/>
      <c r="I5860" s="2">
        <v>0</v>
      </c>
      <c r="J5860" s="2"/>
      <c r="K5860" s="4">
        <v>0</v>
      </c>
      <c r="L5860" s="2"/>
      <c r="M5860" s="4">
        <v>0</v>
      </c>
      <c r="N5860" s="2"/>
      <c r="O5860" s="4">
        <v>0</v>
      </c>
      <c r="P5860" s="2"/>
      <c r="Q5860" s="4">
        <f t="shared" si="145"/>
        <v>0</v>
      </c>
    </row>
    <row r="5861" spans="1:17" ht="11.25" customHeight="1" x14ac:dyDescent="0.2">
      <c r="A5861" s="3" t="s">
        <v>2137</v>
      </c>
      <c r="C5861" s="2">
        <v>7724.08</v>
      </c>
      <c r="D5861" s="2"/>
      <c r="E5861" s="2">
        <v>4556.54</v>
      </c>
      <c r="F5861" s="2"/>
      <c r="G5861" s="2">
        <v>8684.5400000000009</v>
      </c>
      <c r="H5861" s="2"/>
      <c r="I5861" s="2">
        <v>6600</v>
      </c>
      <c r="J5861" s="2"/>
      <c r="K5861" s="4">
        <v>6621</v>
      </c>
      <c r="L5861" s="2"/>
      <c r="M5861" s="4">
        <v>0</v>
      </c>
      <c r="N5861" s="2"/>
      <c r="O5861" s="4">
        <v>0</v>
      </c>
      <c r="P5861" s="2"/>
      <c r="Q5861" s="4">
        <f t="shared" si="145"/>
        <v>0</v>
      </c>
    </row>
    <row r="5862" spans="1:17" ht="11.25" customHeight="1" x14ac:dyDescent="0.2">
      <c r="A5862" s="3" t="s">
        <v>2138</v>
      </c>
      <c r="C5862" s="2">
        <v>4846.92</v>
      </c>
      <c r="D5862" s="2"/>
      <c r="E5862" s="2">
        <v>4039.11</v>
      </c>
      <c r="F5862" s="2"/>
      <c r="G5862" s="2">
        <v>0</v>
      </c>
      <c r="H5862" s="2"/>
      <c r="I5862" s="2">
        <v>0</v>
      </c>
      <c r="J5862" s="2"/>
      <c r="K5862" s="4">
        <v>0</v>
      </c>
      <c r="L5862" s="2"/>
      <c r="M5862" s="4">
        <v>0</v>
      </c>
      <c r="N5862" s="2"/>
      <c r="O5862" s="4">
        <v>0</v>
      </c>
      <c r="P5862" s="2"/>
      <c r="Q5862" s="4">
        <f t="shared" si="145"/>
        <v>0</v>
      </c>
    </row>
    <row r="5863" spans="1:17" ht="11.25" customHeight="1" x14ac:dyDescent="0.2">
      <c r="A5863" s="3" t="s">
        <v>2139</v>
      </c>
      <c r="C5863" s="2">
        <v>0</v>
      </c>
      <c r="D5863" s="2"/>
      <c r="E5863" s="2">
        <v>0</v>
      </c>
      <c r="F5863" s="2"/>
      <c r="G5863" s="2">
        <v>2800</v>
      </c>
      <c r="H5863" s="2"/>
      <c r="I5863" s="2">
        <v>0</v>
      </c>
      <c r="J5863" s="2"/>
      <c r="K5863" s="4">
        <v>0</v>
      </c>
      <c r="L5863" s="2"/>
      <c r="M5863" s="4">
        <v>0</v>
      </c>
      <c r="N5863" s="2"/>
      <c r="O5863" s="4">
        <v>0</v>
      </c>
      <c r="P5863" s="2"/>
      <c r="Q5863" s="4">
        <f t="shared" si="145"/>
        <v>0</v>
      </c>
    </row>
    <row r="5864" spans="1:17" ht="11.25" customHeight="1" x14ac:dyDescent="0.2">
      <c r="A5864" s="3" t="s">
        <v>2140</v>
      </c>
      <c r="C5864" s="2">
        <v>18480</v>
      </c>
      <c r="D5864" s="2"/>
      <c r="E5864" s="2">
        <v>4350</v>
      </c>
      <c r="F5864" s="2"/>
      <c r="G5864" s="2">
        <v>0</v>
      </c>
      <c r="H5864" s="2"/>
      <c r="I5864" s="2">
        <v>0</v>
      </c>
      <c r="J5864" s="2"/>
      <c r="K5864" s="4">
        <v>0</v>
      </c>
      <c r="L5864" s="2"/>
      <c r="M5864" s="4">
        <v>0</v>
      </c>
      <c r="N5864" s="2"/>
      <c r="O5864" s="4">
        <v>0</v>
      </c>
      <c r="P5864" s="2"/>
      <c r="Q5864" s="4">
        <f t="shared" si="145"/>
        <v>0</v>
      </c>
    </row>
    <row r="5865" spans="1:17" ht="11.25" customHeight="1" x14ac:dyDescent="0.2">
      <c r="A5865" s="3" t="s">
        <v>2141</v>
      </c>
      <c r="C5865" s="2">
        <v>7720.68</v>
      </c>
      <c r="D5865" s="2"/>
      <c r="E5865" s="2">
        <v>7077.29</v>
      </c>
      <c r="F5865" s="2"/>
      <c r="G5865" s="2">
        <v>7720.66</v>
      </c>
      <c r="H5865" s="2"/>
      <c r="I5865" s="2">
        <v>7700</v>
      </c>
      <c r="J5865" s="2"/>
      <c r="K5865" s="4">
        <v>7721</v>
      </c>
      <c r="L5865" s="2"/>
      <c r="M5865" s="4">
        <v>0</v>
      </c>
      <c r="N5865" s="2"/>
      <c r="O5865" s="4">
        <v>0</v>
      </c>
      <c r="P5865" s="2"/>
      <c r="Q5865" s="4">
        <f>M5865+O5865</f>
        <v>0</v>
      </c>
    </row>
    <row r="5866" spans="1:17" ht="11.25" customHeight="1" x14ac:dyDescent="0.2">
      <c r="A5866" s="3" t="s">
        <v>2142</v>
      </c>
      <c r="C5866" s="2">
        <v>207.22</v>
      </c>
      <c r="D5866" s="2"/>
      <c r="E5866" s="2">
        <v>15</v>
      </c>
      <c r="F5866" s="2"/>
      <c r="G5866" s="2">
        <v>15</v>
      </c>
      <c r="H5866" s="2"/>
      <c r="I5866" s="2">
        <v>0</v>
      </c>
      <c r="J5866" s="2"/>
      <c r="K5866" s="4">
        <v>0</v>
      </c>
      <c r="L5866" s="2"/>
      <c r="M5866" s="4">
        <v>0</v>
      </c>
      <c r="N5866" s="2"/>
      <c r="O5866" s="4">
        <v>0</v>
      </c>
      <c r="P5866" s="2"/>
      <c r="Q5866" s="4">
        <f t="shared" si="145"/>
        <v>0</v>
      </c>
    </row>
    <row r="5867" spans="1:17" ht="11.25" hidden="1" customHeight="1" x14ac:dyDescent="0.2">
      <c r="A5867" s="3" t="s">
        <v>2143</v>
      </c>
      <c r="C5867" s="2">
        <v>0</v>
      </c>
      <c r="D5867" s="2"/>
      <c r="E5867" s="2">
        <v>0</v>
      </c>
      <c r="F5867" s="2"/>
      <c r="G5867" s="2">
        <v>0</v>
      </c>
      <c r="H5867" s="2"/>
      <c r="I5867" s="2">
        <v>0</v>
      </c>
      <c r="J5867" s="2"/>
      <c r="K5867" s="4">
        <v>0</v>
      </c>
      <c r="L5867" s="2"/>
      <c r="M5867" s="4">
        <v>0</v>
      </c>
      <c r="N5867" s="2"/>
      <c r="O5867" s="4">
        <v>0</v>
      </c>
      <c r="P5867" s="2"/>
      <c r="Q5867" s="4">
        <v>0</v>
      </c>
    </row>
    <row r="5868" spans="1:17" ht="11.25" customHeight="1" x14ac:dyDescent="0.2">
      <c r="A5868" s="3" t="s">
        <v>2144</v>
      </c>
      <c r="C5868" s="14">
        <v>0</v>
      </c>
      <c r="D5868" s="2"/>
      <c r="E5868" s="14">
        <v>0</v>
      </c>
      <c r="F5868" s="2"/>
      <c r="G5868" s="14">
        <v>0</v>
      </c>
      <c r="H5868" s="2"/>
      <c r="I5868" s="14">
        <v>0</v>
      </c>
      <c r="J5868" s="2"/>
      <c r="K5868" s="15">
        <v>0</v>
      </c>
      <c r="L5868" s="2"/>
      <c r="M5868" s="15">
        <v>0</v>
      </c>
      <c r="N5868" s="2"/>
      <c r="O5868" s="15">
        <v>0</v>
      </c>
      <c r="P5868" s="2"/>
      <c r="Q5868" s="15">
        <v>0</v>
      </c>
    </row>
    <row r="5869" spans="1:17" ht="11.25" customHeight="1" x14ac:dyDescent="0.2">
      <c r="A5869" s="3" t="s">
        <v>1162</v>
      </c>
      <c r="C5869" s="2">
        <f>SUM(C5858:C5868)</f>
        <v>283392.87999999995</v>
      </c>
      <c r="D5869" s="2"/>
      <c r="E5869" s="2">
        <f>SUM(E5858:E5868)</f>
        <v>252295.78</v>
      </c>
      <c r="F5869" s="2"/>
      <c r="G5869" s="2">
        <f>SUM(G5858:G5868)</f>
        <v>294240.71999999997</v>
      </c>
      <c r="H5869" s="2"/>
      <c r="I5869" s="2">
        <f>SUM(I5858:I5868)</f>
        <v>250300</v>
      </c>
      <c r="J5869" s="2"/>
      <c r="K5869" s="4">
        <f>SUM(K5858:K5868)</f>
        <v>238342</v>
      </c>
      <c r="L5869" s="2"/>
      <c r="M5869" s="4">
        <f>SUM(M5858:M5868)</f>
        <v>0</v>
      </c>
      <c r="N5869" s="2"/>
      <c r="O5869" s="4">
        <f>SUM(O5858:O5868)</f>
        <v>0</v>
      </c>
      <c r="P5869" s="2"/>
      <c r="Q5869" s="4">
        <f>SUM(Q5858:Q5868)</f>
        <v>0</v>
      </c>
    </row>
    <row r="5870" spans="1:17" ht="11.25" customHeight="1" x14ac:dyDescent="0.2">
      <c r="D5870" s="2"/>
      <c r="F5870" s="2"/>
      <c r="H5870" s="2"/>
      <c r="J5870" s="2"/>
      <c r="L5870" s="2"/>
      <c r="N5870" s="2"/>
      <c r="P5870" s="2"/>
    </row>
    <row r="5871" spans="1:17" ht="11.25" customHeight="1" thickBot="1" x14ac:dyDescent="0.25">
      <c r="A5871" s="3" t="s">
        <v>265</v>
      </c>
      <c r="C5871" s="25">
        <f>C5869</f>
        <v>283392.87999999995</v>
      </c>
      <c r="D5871" s="2"/>
      <c r="E5871" s="25">
        <f>E5869</f>
        <v>252295.78</v>
      </c>
      <c r="F5871" s="2"/>
      <c r="G5871" s="25">
        <f>G5869</f>
        <v>294240.71999999997</v>
      </c>
      <c r="H5871" s="2"/>
      <c r="I5871" s="25">
        <f>I5869</f>
        <v>250300</v>
      </c>
      <c r="J5871" s="2"/>
      <c r="K5871" s="26">
        <f>K5869</f>
        <v>238342</v>
      </c>
      <c r="L5871" s="2"/>
      <c r="M5871" s="26">
        <f>M5869</f>
        <v>0</v>
      </c>
      <c r="N5871" s="2"/>
      <c r="O5871" s="26">
        <f>O5869</f>
        <v>0</v>
      </c>
      <c r="P5871" s="2"/>
      <c r="Q5871" s="26">
        <f>Q5869</f>
        <v>0</v>
      </c>
    </row>
    <row r="5872" spans="1:17" ht="11.25" customHeight="1" thickTop="1" x14ac:dyDescent="0.2">
      <c r="D5872" s="2"/>
      <c r="F5872" s="2"/>
      <c r="H5872" s="2"/>
      <c r="J5872" s="2"/>
      <c r="L5872" s="2"/>
      <c r="N5872" s="2"/>
      <c r="P5872" s="2"/>
    </row>
    <row r="5873" spans="1:17" ht="11.25" customHeight="1" x14ac:dyDescent="0.2">
      <c r="D5873" s="2"/>
      <c r="F5873" s="2"/>
      <c r="H5873" s="2"/>
      <c r="J5873" s="2"/>
      <c r="L5873" s="2"/>
      <c r="N5873" s="2"/>
      <c r="P5873" s="2"/>
    </row>
    <row r="5874" spans="1:17" ht="11.25" customHeight="1" x14ac:dyDescent="0.2">
      <c r="A5874" s="3" t="s">
        <v>266</v>
      </c>
      <c r="C5874" s="2">
        <f>C5853+C5871</f>
        <v>1322902.92</v>
      </c>
      <c r="D5874" s="2"/>
      <c r="E5874" s="2">
        <f>E5853+E5871</f>
        <v>757205.72999999986</v>
      </c>
      <c r="F5874" s="2"/>
      <c r="G5874" s="2">
        <f>G5853+G5871</f>
        <v>839709.79999999981</v>
      </c>
      <c r="H5874" s="2"/>
      <c r="I5874" s="2">
        <f>I5853+I5871</f>
        <v>796577.95999999973</v>
      </c>
      <c r="J5874" s="2"/>
      <c r="K5874" s="4">
        <f>K5853+K5871</f>
        <v>784619.95999999973</v>
      </c>
      <c r="L5874" s="2"/>
      <c r="M5874" s="4">
        <f>M5853+M5871</f>
        <v>566469.95999999973</v>
      </c>
      <c r="N5874" s="2"/>
      <c r="P5874" s="2"/>
      <c r="Q5874" s="4">
        <f>Q5853+Q5871</f>
        <v>566469.95999999973</v>
      </c>
    </row>
    <row r="5875" spans="1:17" ht="11.25" customHeight="1" x14ac:dyDescent="0.2"/>
    <row r="5876" spans="1:17" ht="11.25" customHeight="1" x14ac:dyDescent="0.2"/>
    <row r="5877" spans="1:17" ht="11.25" customHeight="1" x14ac:dyDescent="0.2"/>
    <row r="5878" spans="1:17" ht="11.25" customHeight="1" x14ac:dyDescent="0.2"/>
    <row r="5879" spans="1:17" ht="11.25" customHeight="1" x14ac:dyDescent="0.2"/>
    <row r="5880" spans="1:17" ht="11.25" customHeight="1" x14ac:dyDescent="0.2"/>
    <row r="5881" spans="1:17" ht="11.25" customHeight="1" x14ac:dyDescent="0.2"/>
    <row r="5882" spans="1:17" ht="11.25" customHeight="1" x14ac:dyDescent="0.2"/>
    <row r="5883" spans="1:17" ht="11.25" customHeight="1" x14ac:dyDescent="0.2"/>
    <row r="5884" spans="1:17" ht="11.25" customHeight="1" x14ac:dyDescent="0.2"/>
    <row r="5885" spans="1:17" ht="11.25" customHeight="1" x14ac:dyDescent="0.2"/>
    <row r="5886" spans="1:17" ht="11.25" customHeight="1" x14ac:dyDescent="0.2"/>
    <row r="5887" spans="1:17" ht="11.25" customHeight="1" x14ac:dyDescent="0.2"/>
    <row r="5888" spans="1:17" ht="11.25" customHeight="1" x14ac:dyDescent="0.2"/>
    <row r="5889" ht="11.25" customHeight="1" x14ac:dyDescent="0.2"/>
    <row r="5890" ht="11.25" customHeight="1" x14ac:dyDescent="0.2"/>
    <row r="5891" ht="11.25" customHeight="1" x14ac:dyDescent="0.2"/>
    <row r="5892" ht="11.25" customHeight="1" x14ac:dyDescent="0.2"/>
    <row r="5893" ht="11.25" customHeight="1" x14ac:dyDescent="0.2"/>
    <row r="5894" ht="11.25" customHeight="1" x14ac:dyDescent="0.2"/>
    <row r="5895" ht="11.25" customHeight="1" x14ac:dyDescent="0.2"/>
    <row r="5896" ht="11.25" customHeight="1" x14ac:dyDescent="0.2"/>
    <row r="5897" ht="11.25" customHeight="1" x14ac:dyDescent="0.2"/>
    <row r="5898" ht="11.25" customHeight="1" x14ac:dyDescent="0.2"/>
    <row r="5899" ht="11.25" customHeight="1" x14ac:dyDescent="0.2"/>
    <row r="5900" ht="11.25" customHeight="1" x14ac:dyDescent="0.2"/>
    <row r="5901" ht="11.25" customHeight="1" x14ac:dyDescent="0.2"/>
    <row r="5902" ht="11.25" customHeight="1" x14ac:dyDescent="0.2"/>
    <row r="5903" ht="11.25" customHeight="1" x14ac:dyDescent="0.2"/>
    <row r="5904" ht="11.25" customHeight="1" x14ac:dyDescent="0.2"/>
    <row r="5905" spans="1:17" ht="11.25" customHeight="1" x14ac:dyDescent="0.2"/>
    <row r="5906" spans="1:17" ht="11.25" customHeight="1" x14ac:dyDescent="0.2"/>
    <row r="5907" spans="1:17" ht="11.25" customHeight="1" x14ac:dyDescent="0.2"/>
    <row r="5908" spans="1:17" ht="11.25" customHeight="1" x14ac:dyDescent="0.2"/>
    <row r="5909" spans="1:17" ht="11.25" customHeight="1" x14ac:dyDescent="0.2">
      <c r="A5909" s="1"/>
      <c r="B5909" s="1"/>
      <c r="E5909" s="2" t="str">
        <f>$E$1</f>
        <v>CITY OF BRADY</v>
      </c>
    </row>
    <row r="5910" spans="1:17" ht="11.25" customHeight="1" x14ac:dyDescent="0.2">
      <c r="E5910" s="2" t="str">
        <f>$E$2</f>
        <v>BUDGET REPORT</v>
      </c>
    </row>
    <row r="5911" spans="1:17" ht="11.25" customHeight="1" x14ac:dyDescent="0.2">
      <c r="E5911" s="2" t="str">
        <f>$E$3</f>
        <v>FISCAL YEAR 2022 - 2023</v>
      </c>
    </row>
    <row r="5912" spans="1:17" ht="11.25" customHeight="1" x14ac:dyDescent="0.2">
      <c r="A5912" s="3" t="s">
        <v>2133</v>
      </c>
    </row>
    <row r="5913" spans="1:17" ht="11.25" customHeight="1" x14ac:dyDescent="0.2">
      <c r="A5913" s="3" t="s">
        <v>2145</v>
      </c>
    </row>
    <row r="5914" spans="1:17" ht="11.25" customHeight="1" x14ac:dyDescent="0.2">
      <c r="I5914" s="49" t="str">
        <f>$I$6</f>
        <v>(----- 2021-2022 ------)</v>
      </c>
      <c r="J5914" s="49"/>
      <c r="K5914" s="49"/>
      <c r="L5914" s="6"/>
      <c r="M5914" s="49" t="str">
        <f>$M$6</f>
        <v>2022-2023</v>
      </c>
      <c r="N5914" s="49"/>
      <c r="O5914" s="49"/>
      <c r="P5914" s="49"/>
      <c r="Q5914" s="49"/>
    </row>
    <row r="5915" spans="1:17" ht="11.25" customHeight="1" x14ac:dyDescent="0.2">
      <c r="C5915" s="7" t="str">
        <f>$C$7</f>
        <v>2018-2019</v>
      </c>
      <c r="D5915" s="6"/>
      <c r="E5915" s="7" t="str">
        <f>$E$7</f>
        <v>2019-2020</v>
      </c>
      <c r="F5915" s="6"/>
      <c r="G5915" s="7" t="str">
        <f>$G$7</f>
        <v>2020-2021</v>
      </c>
      <c r="H5915" s="6"/>
      <c r="I5915" s="7" t="s">
        <v>9</v>
      </c>
      <c r="J5915" s="6"/>
      <c r="K5915" s="8" t="str">
        <f>+$K$7</f>
        <v>PROJECTED</v>
      </c>
      <c r="L5915" s="6"/>
      <c r="M5915" s="8" t="str">
        <f>$M$7</f>
        <v>2022-2023</v>
      </c>
      <c r="N5915" s="6"/>
      <c r="O5915" s="8" t="str">
        <f>$O$7</f>
        <v>2022-2023</v>
      </c>
      <c r="P5915" s="6"/>
      <c r="Q5915" s="8" t="str">
        <f>$Q$7</f>
        <v xml:space="preserve">APPROVED </v>
      </c>
    </row>
    <row r="5916" spans="1:17" ht="11.25" customHeight="1" x14ac:dyDescent="0.2">
      <c r="A5916" s="9" t="s">
        <v>268</v>
      </c>
      <c r="C5916" s="10" t="s">
        <v>12</v>
      </c>
      <c r="D5916" s="6"/>
      <c r="E5916" s="10" t="s">
        <v>12</v>
      </c>
      <c r="F5916" s="6"/>
      <c r="G5916" s="10" t="s">
        <v>12</v>
      </c>
      <c r="H5916" s="6"/>
      <c r="I5916" s="10" t="s">
        <v>13</v>
      </c>
      <c r="J5916" s="6"/>
      <c r="K5916" s="11" t="s">
        <v>13</v>
      </c>
      <c r="L5916" s="6"/>
      <c r="M5916" s="11" t="str">
        <f>$M$8</f>
        <v>BASE</v>
      </c>
      <c r="N5916" s="6"/>
      <c r="O5916" s="11" t="str">
        <f>$O$8</f>
        <v>SUPPLEMENTAL</v>
      </c>
      <c r="P5916" s="6"/>
      <c r="Q5916" s="11" t="str">
        <f>$Q$8</f>
        <v>BUDGET</v>
      </c>
    </row>
    <row r="5917" spans="1:17" ht="11.25" customHeight="1" x14ac:dyDescent="0.2"/>
    <row r="5918" spans="1:17" ht="11.25" customHeight="1" x14ac:dyDescent="0.2">
      <c r="A5918" s="12" t="s">
        <v>281</v>
      </c>
      <c r="D5918" s="2"/>
      <c r="F5918" s="2"/>
      <c r="H5918" s="2"/>
      <c r="J5918" s="2"/>
      <c r="L5918" s="2"/>
      <c r="N5918" s="2"/>
      <c r="P5918" s="2"/>
    </row>
    <row r="5919" spans="1:17" ht="11.25" customHeight="1" x14ac:dyDescent="0.2">
      <c r="A5919" s="3" t="s">
        <v>2146</v>
      </c>
      <c r="C5919" s="2">
        <v>0</v>
      </c>
      <c r="D5919" s="2"/>
      <c r="E5919" s="2">
        <v>0</v>
      </c>
      <c r="F5919" s="2"/>
      <c r="G5919" s="2">
        <v>0</v>
      </c>
      <c r="H5919" s="2"/>
      <c r="I5919" s="2">
        <v>0</v>
      </c>
      <c r="J5919" s="2"/>
      <c r="K5919" s="4">
        <v>0</v>
      </c>
      <c r="L5919" s="2"/>
      <c r="M5919" s="4">
        <v>0</v>
      </c>
      <c r="N5919" s="2"/>
      <c r="O5919" s="4">
        <v>0</v>
      </c>
      <c r="P5919" s="2"/>
      <c r="Q5919" s="4">
        <f t="shared" ref="Q5919:Q5935" si="146">M5919+O5919</f>
        <v>0</v>
      </c>
    </row>
    <row r="5920" spans="1:17" ht="11.25" customHeight="1" x14ac:dyDescent="0.2">
      <c r="A5920" s="3" t="s">
        <v>2147</v>
      </c>
      <c r="C5920" s="2">
        <v>2821</v>
      </c>
      <c r="D5920" s="2"/>
      <c r="E5920" s="2">
        <v>0</v>
      </c>
      <c r="F5920" s="2"/>
      <c r="G5920" s="2">
        <v>0</v>
      </c>
      <c r="H5920" s="2"/>
      <c r="I5920" s="2">
        <v>0</v>
      </c>
      <c r="J5920" s="2"/>
      <c r="K5920" s="4">
        <v>0</v>
      </c>
      <c r="L5920" s="2"/>
      <c r="M5920" s="4">
        <v>0</v>
      </c>
      <c r="N5920" s="2"/>
      <c r="O5920" s="4">
        <v>0</v>
      </c>
      <c r="P5920" s="2"/>
      <c r="Q5920" s="4">
        <f t="shared" si="146"/>
        <v>0</v>
      </c>
    </row>
    <row r="5921" spans="1:17" ht="11.25" customHeight="1" x14ac:dyDescent="0.2">
      <c r="A5921" s="3" t="s">
        <v>2148</v>
      </c>
      <c r="C5921" s="2">
        <v>4000</v>
      </c>
      <c r="D5921" s="2"/>
      <c r="E5921" s="2">
        <v>0</v>
      </c>
      <c r="F5921" s="2"/>
      <c r="G5921" s="2">
        <v>0</v>
      </c>
      <c r="H5921" s="2"/>
      <c r="I5921" s="2">
        <v>0</v>
      </c>
      <c r="J5921" s="2"/>
      <c r="K5921" s="4">
        <v>0</v>
      </c>
      <c r="L5921" s="2"/>
      <c r="M5921" s="4">
        <v>0</v>
      </c>
      <c r="N5921" s="2"/>
      <c r="O5921" s="4">
        <v>0</v>
      </c>
      <c r="P5921" s="2"/>
      <c r="Q5921" s="4">
        <f t="shared" si="146"/>
        <v>0</v>
      </c>
    </row>
    <row r="5922" spans="1:17" ht="11.25" customHeight="1" x14ac:dyDescent="0.2">
      <c r="A5922" s="3" t="s">
        <v>2149</v>
      </c>
      <c r="C5922" s="2">
        <v>10009.89</v>
      </c>
      <c r="D5922" s="2"/>
      <c r="E5922" s="2">
        <v>0</v>
      </c>
      <c r="F5922" s="2"/>
      <c r="G5922" s="2">
        <v>0</v>
      </c>
      <c r="H5922" s="2"/>
      <c r="I5922" s="2">
        <v>0</v>
      </c>
      <c r="J5922" s="2"/>
      <c r="K5922" s="4">
        <v>0</v>
      </c>
      <c r="L5922" s="2"/>
      <c r="M5922" s="4">
        <v>0</v>
      </c>
      <c r="N5922" s="2"/>
      <c r="O5922" s="4">
        <v>0</v>
      </c>
      <c r="P5922" s="2"/>
      <c r="Q5922" s="4">
        <f t="shared" si="146"/>
        <v>0</v>
      </c>
    </row>
    <row r="5923" spans="1:17" ht="11.25" customHeight="1" x14ac:dyDescent="0.2">
      <c r="A5923" s="3" t="s">
        <v>2150</v>
      </c>
      <c r="C5923" s="2">
        <v>0</v>
      </c>
      <c r="D5923" s="2"/>
      <c r="E5923" s="2">
        <v>22165</v>
      </c>
      <c r="F5923" s="2"/>
      <c r="G5923" s="2">
        <v>3000</v>
      </c>
      <c r="H5923" s="2"/>
      <c r="I5923" s="2">
        <v>0</v>
      </c>
      <c r="J5923" s="2"/>
      <c r="K5923" s="4">
        <v>3000</v>
      </c>
      <c r="L5923" s="2"/>
      <c r="M5923" s="4">
        <v>0</v>
      </c>
      <c r="N5923" s="2"/>
      <c r="O5923" s="4">
        <v>0</v>
      </c>
      <c r="P5923" s="2"/>
      <c r="Q5923" s="4">
        <f t="shared" si="146"/>
        <v>0</v>
      </c>
    </row>
    <row r="5924" spans="1:17" ht="11.25" customHeight="1" x14ac:dyDescent="0.2">
      <c r="A5924" s="3" t="s">
        <v>2151</v>
      </c>
      <c r="C5924" s="2">
        <v>0</v>
      </c>
      <c r="D5924" s="2"/>
      <c r="E5924" s="2">
        <v>0</v>
      </c>
      <c r="F5924" s="2"/>
      <c r="G5924" s="2">
        <v>19675</v>
      </c>
      <c r="H5924" s="2"/>
      <c r="I5924" s="2">
        <v>0</v>
      </c>
      <c r="J5924" s="2"/>
      <c r="K5924" s="4">
        <v>22000</v>
      </c>
      <c r="L5924" s="2"/>
      <c r="M5924" s="4">
        <v>0</v>
      </c>
      <c r="N5924" s="2"/>
      <c r="O5924" s="4">
        <v>0</v>
      </c>
      <c r="P5924" s="2"/>
      <c r="Q5924" s="4">
        <f t="shared" si="146"/>
        <v>0</v>
      </c>
    </row>
    <row r="5925" spans="1:17" ht="11.25" customHeight="1" x14ac:dyDescent="0.2">
      <c r="A5925" s="3" t="s">
        <v>2152</v>
      </c>
      <c r="C5925" s="2">
        <v>0</v>
      </c>
      <c r="D5925" s="2"/>
      <c r="E5925" s="2">
        <v>0</v>
      </c>
      <c r="F5925" s="2"/>
      <c r="G5925" s="2">
        <v>0</v>
      </c>
      <c r="H5925" s="2"/>
      <c r="I5925" s="2">
        <v>23000</v>
      </c>
      <c r="J5925" s="2"/>
      <c r="K5925" s="4">
        <v>0</v>
      </c>
      <c r="L5925" s="2"/>
      <c r="M5925" s="4">
        <v>0</v>
      </c>
      <c r="N5925" s="2"/>
      <c r="O5925" s="4">
        <v>0</v>
      </c>
      <c r="P5925" s="2"/>
      <c r="Q5925" s="4">
        <f t="shared" si="146"/>
        <v>0</v>
      </c>
    </row>
    <row r="5926" spans="1:17" ht="11.25" customHeight="1" x14ac:dyDescent="0.2">
      <c r="A5926" s="3" t="s">
        <v>2153</v>
      </c>
      <c r="C5926" s="2">
        <v>1670.9</v>
      </c>
      <c r="D5926" s="2"/>
      <c r="E5926" s="2">
        <v>5606.12</v>
      </c>
      <c r="F5926" s="2"/>
      <c r="G5926" s="2">
        <v>444</v>
      </c>
      <c r="H5926" s="2"/>
      <c r="I5926" s="2">
        <v>1000</v>
      </c>
      <c r="J5926" s="2"/>
      <c r="K5926" s="4">
        <v>1000</v>
      </c>
      <c r="L5926" s="2"/>
      <c r="M5926" s="4">
        <v>0</v>
      </c>
      <c r="N5926" s="2"/>
      <c r="O5926" s="4">
        <v>0</v>
      </c>
      <c r="P5926" s="2"/>
      <c r="Q5926" s="4">
        <f t="shared" si="146"/>
        <v>0</v>
      </c>
    </row>
    <row r="5927" spans="1:17" ht="11.25" hidden="1" customHeight="1" x14ac:dyDescent="0.2">
      <c r="A5927" s="3" t="s">
        <v>2154</v>
      </c>
      <c r="C5927" s="2">
        <v>0</v>
      </c>
      <c r="D5927" s="2"/>
      <c r="E5927" s="2">
        <v>0</v>
      </c>
      <c r="F5927" s="2"/>
      <c r="G5927" s="2">
        <v>0</v>
      </c>
      <c r="H5927" s="2"/>
      <c r="I5927" s="2">
        <v>0</v>
      </c>
      <c r="J5927" s="2"/>
      <c r="K5927" s="4">
        <v>0</v>
      </c>
      <c r="L5927" s="2"/>
      <c r="M5927" s="4">
        <v>0</v>
      </c>
      <c r="N5927" s="2"/>
      <c r="O5927" s="4">
        <v>0</v>
      </c>
      <c r="P5927" s="2"/>
      <c r="Q5927" s="4">
        <f t="shared" si="146"/>
        <v>0</v>
      </c>
    </row>
    <row r="5928" spans="1:17" ht="11.25" customHeight="1" x14ac:dyDescent="0.2">
      <c r="A5928" s="3" t="s">
        <v>2155</v>
      </c>
      <c r="C5928" s="2">
        <v>36300</v>
      </c>
      <c r="D5928" s="2"/>
      <c r="E5928" s="2">
        <v>88715</v>
      </c>
      <c r="F5928" s="2"/>
      <c r="G5928" s="2">
        <v>90000</v>
      </c>
      <c r="H5928" s="2"/>
      <c r="I5928" s="2">
        <v>63000</v>
      </c>
      <c r="J5928" s="2"/>
      <c r="K5928" s="4">
        <v>90000</v>
      </c>
      <c r="L5928" s="2"/>
      <c r="M5928" s="4">
        <v>0</v>
      </c>
      <c r="N5928" s="2"/>
      <c r="O5928" s="4">
        <v>0</v>
      </c>
      <c r="P5928" s="2"/>
      <c r="Q5928" s="4">
        <f t="shared" si="146"/>
        <v>0</v>
      </c>
    </row>
    <row r="5929" spans="1:17" ht="11.25" hidden="1" customHeight="1" x14ac:dyDescent="0.2">
      <c r="A5929" s="3" t="s">
        <v>2156</v>
      </c>
      <c r="C5929" s="2">
        <v>0</v>
      </c>
      <c r="D5929" s="2"/>
      <c r="E5929" s="2">
        <v>0</v>
      </c>
      <c r="F5929" s="2"/>
      <c r="G5929" s="2">
        <v>0</v>
      </c>
      <c r="H5929" s="2"/>
      <c r="I5929" s="2">
        <v>0</v>
      </c>
      <c r="J5929" s="2"/>
      <c r="K5929" s="4">
        <v>0</v>
      </c>
      <c r="L5929" s="2"/>
      <c r="M5929" s="4">
        <v>0</v>
      </c>
      <c r="N5929" s="2"/>
      <c r="O5929" s="4">
        <v>0</v>
      </c>
      <c r="P5929" s="2"/>
      <c r="Q5929" s="4">
        <v>0</v>
      </c>
    </row>
    <row r="5930" spans="1:17" ht="11.25" customHeight="1" x14ac:dyDescent="0.2">
      <c r="A5930" s="3" t="s">
        <v>2157</v>
      </c>
      <c r="C5930" s="2">
        <v>30000</v>
      </c>
      <c r="D5930" s="2"/>
      <c r="E5930" s="2">
        <v>29250.5</v>
      </c>
      <c r="F5930" s="2"/>
      <c r="G5930" s="2">
        <v>30000</v>
      </c>
      <c r="H5930" s="2"/>
      <c r="I5930" s="2">
        <v>30000</v>
      </c>
      <c r="J5930" s="2"/>
      <c r="K5930" s="4">
        <v>30000</v>
      </c>
      <c r="L5930" s="2"/>
      <c r="M5930" s="4">
        <v>0</v>
      </c>
      <c r="N5930" s="2"/>
      <c r="O5930" s="4">
        <v>0</v>
      </c>
      <c r="P5930" s="2"/>
      <c r="Q5930" s="4">
        <f t="shared" si="146"/>
        <v>0</v>
      </c>
    </row>
    <row r="5931" spans="1:17" ht="11.25" customHeight="1" x14ac:dyDescent="0.2">
      <c r="A5931" s="3" t="s">
        <v>2158</v>
      </c>
      <c r="C5931" s="2">
        <v>725650</v>
      </c>
      <c r="D5931" s="2"/>
      <c r="E5931" s="2">
        <v>56808</v>
      </c>
      <c r="F5931" s="2"/>
      <c r="G5931" s="2">
        <v>66163</v>
      </c>
      <c r="H5931" s="2"/>
      <c r="I5931" s="2">
        <v>57500</v>
      </c>
      <c r="J5931" s="2"/>
      <c r="K5931" s="4">
        <v>55000</v>
      </c>
      <c r="L5931" s="2"/>
      <c r="M5931" s="4">
        <v>0</v>
      </c>
      <c r="N5931" s="2"/>
      <c r="O5931" s="4">
        <v>0</v>
      </c>
      <c r="P5931" s="2"/>
      <c r="Q5931" s="4">
        <f t="shared" si="146"/>
        <v>0</v>
      </c>
    </row>
    <row r="5932" spans="1:17" ht="11.25" hidden="1" customHeight="1" x14ac:dyDescent="0.2">
      <c r="A5932" s="3" t="s">
        <v>2159</v>
      </c>
      <c r="C5932" s="2">
        <v>0</v>
      </c>
      <c r="D5932" s="2"/>
      <c r="E5932" s="2">
        <v>0</v>
      </c>
      <c r="F5932" s="2"/>
      <c r="G5932" s="2">
        <v>0</v>
      </c>
      <c r="H5932" s="2"/>
      <c r="I5932" s="2">
        <v>0</v>
      </c>
      <c r="J5932" s="2"/>
      <c r="K5932" s="4">
        <v>0</v>
      </c>
      <c r="L5932" s="2"/>
      <c r="M5932" s="4">
        <v>0</v>
      </c>
      <c r="N5932" s="2"/>
      <c r="O5932" s="4">
        <v>0</v>
      </c>
      <c r="P5932" s="2"/>
      <c r="Q5932" s="4">
        <f t="shared" si="146"/>
        <v>0</v>
      </c>
    </row>
    <row r="5933" spans="1:17" ht="11.25" customHeight="1" x14ac:dyDescent="0.2">
      <c r="A5933" s="3" t="s">
        <v>2160</v>
      </c>
      <c r="C5933" s="2">
        <v>0</v>
      </c>
      <c r="D5933" s="2"/>
      <c r="E5933" s="2">
        <v>0</v>
      </c>
      <c r="F5933" s="2"/>
      <c r="G5933" s="2">
        <v>0</v>
      </c>
      <c r="H5933" s="2"/>
      <c r="I5933" s="2">
        <v>0</v>
      </c>
      <c r="J5933" s="2"/>
      <c r="K5933" s="4">
        <v>0</v>
      </c>
      <c r="L5933" s="2"/>
      <c r="M5933" s="4">
        <v>0</v>
      </c>
      <c r="N5933" s="2"/>
      <c r="O5933" s="4">
        <v>0</v>
      </c>
      <c r="P5933" s="2"/>
      <c r="Q5933" s="4">
        <f t="shared" si="146"/>
        <v>0</v>
      </c>
    </row>
    <row r="5934" spans="1:17" ht="11.25" customHeight="1" x14ac:dyDescent="0.2">
      <c r="A5934" s="3" t="s">
        <v>2161</v>
      </c>
      <c r="C5934" s="14">
        <v>250</v>
      </c>
      <c r="D5934" s="2"/>
      <c r="E5934" s="14">
        <v>250</v>
      </c>
      <c r="F5934" s="2"/>
      <c r="G5934" s="14">
        <v>250</v>
      </c>
      <c r="H5934" s="2"/>
      <c r="I5934" s="14">
        <v>250</v>
      </c>
      <c r="J5934" s="2"/>
      <c r="K5934" s="15">
        <v>250</v>
      </c>
      <c r="L5934" s="2"/>
      <c r="M5934" s="15">
        <v>0</v>
      </c>
      <c r="N5934" s="2"/>
      <c r="O5934" s="15">
        <v>0</v>
      </c>
      <c r="P5934" s="2"/>
      <c r="Q5934" s="15">
        <f t="shared" si="146"/>
        <v>0</v>
      </c>
    </row>
    <row r="5935" spans="1:17" ht="11.25" customHeight="1" x14ac:dyDescent="0.2">
      <c r="A5935" s="3" t="s">
        <v>299</v>
      </c>
      <c r="C5935" s="2">
        <f>SUM(C5919:C5934)</f>
        <v>810701.79</v>
      </c>
      <c r="D5935" s="2"/>
      <c r="E5935" s="2">
        <f>SUM(E5919:E5934)</f>
        <v>202794.62</v>
      </c>
      <c r="F5935" s="2"/>
      <c r="G5935" s="2">
        <f>SUM(G5919:G5934)</f>
        <v>209532</v>
      </c>
      <c r="H5935" s="2"/>
      <c r="I5935" s="2">
        <f>SUM(I5919:I5934)</f>
        <v>174750</v>
      </c>
      <c r="J5935" s="2"/>
      <c r="K5935" s="4">
        <f>SUM(K5919:K5934)</f>
        <v>201250</v>
      </c>
      <c r="L5935" s="2"/>
      <c r="M5935" s="4">
        <f>SUM(M5919:M5934)</f>
        <v>0</v>
      </c>
      <c r="N5935" s="2"/>
      <c r="O5935" s="4">
        <f>SUM(O5919:O5934)</f>
        <v>0</v>
      </c>
      <c r="P5935" s="2"/>
      <c r="Q5935" s="4">
        <f t="shared" si="146"/>
        <v>0</v>
      </c>
    </row>
    <row r="5936" spans="1:17" ht="11.25" customHeight="1" x14ac:dyDescent="0.2">
      <c r="D5936" s="2"/>
      <c r="F5936" s="2"/>
      <c r="H5936" s="2"/>
      <c r="J5936" s="2"/>
      <c r="L5936" s="2"/>
      <c r="N5936" s="2"/>
      <c r="P5936" s="2"/>
    </row>
    <row r="5937" spans="1:17" ht="11.25" customHeight="1" x14ac:dyDescent="0.2">
      <c r="A5937" s="12" t="s">
        <v>300</v>
      </c>
      <c r="D5937" s="2"/>
      <c r="F5937" s="2"/>
      <c r="H5937" s="2"/>
      <c r="J5937" s="2"/>
      <c r="L5937" s="2"/>
      <c r="N5937" s="2"/>
      <c r="P5937" s="2"/>
    </row>
    <row r="5938" spans="1:17" ht="11.25" customHeight="1" x14ac:dyDescent="0.2">
      <c r="A5938" s="3" t="s">
        <v>2162</v>
      </c>
      <c r="C5938" s="2">
        <v>3170.07</v>
      </c>
      <c r="D5938" s="2"/>
      <c r="E5938" s="2">
        <v>7364.35</v>
      </c>
      <c r="F5938" s="2"/>
      <c r="G5938" s="2">
        <v>9289.98</v>
      </c>
      <c r="H5938" s="2"/>
      <c r="I5938" s="2">
        <v>4000</v>
      </c>
      <c r="J5938" s="2"/>
      <c r="K5938" s="4">
        <v>14000</v>
      </c>
      <c r="L5938" s="2"/>
      <c r="M5938" s="4">
        <v>0</v>
      </c>
      <c r="N5938" s="2"/>
      <c r="O5938" s="4">
        <v>0</v>
      </c>
      <c r="P5938" s="2"/>
      <c r="Q5938" s="4">
        <f t="shared" ref="Q5938:Q5945" si="147">M5938+O5938</f>
        <v>0</v>
      </c>
    </row>
    <row r="5939" spans="1:17" ht="11.25" customHeight="1" x14ac:dyDescent="0.2">
      <c r="A5939" s="3" t="s">
        <v>2163</v>
      </c>
      <c r="C5939" s="2">
        <v>550</v>
      </c>
      <c r="D5939" s="2"/>
      <c r="E5939" s="2">
        <v>850</v>
      </c>
      <c r="F5939" s="2"/>
      <c r="G5939" s="2">
        <v>1115</v>
      </c>
      <c r="H5939" s="2"/>
      <c r="I5939" s="2">
        <v>1000</v>
      </c>
      <c r="J5939" s="2"/>
      <c r="K5939" s="4">
        <v>1000</v>
      </c>
      <c r="L5939" s="2"/>
      <c r="M5939" s="4">
        <v>0</v>
      </c>
      <c r="N5939" s="2"/>
      <c r="O5939" s="4">
        <v>0</v>
      </c>
      <c r="P5939" s="2"/>
      <c r="Q5939" s="4">
        <f t="shared" si="147"/>
        <v>0</v>
      </c>
    </row>
    <row r="5940" spans="1:17" ht="11.25" customHeight="1" x14ac:dyDescent="0.2">
      <c r="A5940" s="3" t="s">
        <v>2164</v>
      </c>
      <c r="C5940" s="2">
        <v>100</v>
      </c>
      <c r="D5940" s="2"/>
      <c r="E5940" s="2">
        <v>0</v>
      </c>
      <c r="F5940" s="2"/>
      <c r="G5940" s="2">
        <v>0</v>
      </c>
      <c r="H5940" s="2"/>
      <c r="I5940" s="2">
        <v>100</v>
      </c>
      <c r="J5940" s="2"/>
      <c r="K5940" s="4">
        <v>100</v>
      </c>
      <c r="L5940" s="2"/>
      <c r="M5940" s="4">
        <v>0</v>
      </c>
      <c r="N5940" s="2"/>
      <c r="O5940" s="4">
        <v>0</v>
      </c>
      <c r="P5940" s="2"/>
      <c r="Q5940" s="4">
        <f t="shared" si="147"/>
        <v>0</v>
      </c>
    </row>
    <row r="5941" spans="1:17" ht="11.25" customHeight="1" x14ac:dyDescent="0.2">
      <c r="A5941" s="3" t="s">
        <v>2165</v>
      </c>
      <c r="C5941" s="2">
        <v>0</v>
      </c>
      <c r="D5941" s="2"/>
      <c r="E5941" s="2">
        <v>39.700000000000003</v>
      </c>
      <c r="F5941" s="2"/>
      <c r="G5941" s="2">
        <v>33.200000000000003</v>
      </c>
      <c r="H5941" s="2"/>
      <c r="I5941" s="2">
        <v>250</v>
      </c>
      <c r="J5941" s="2"/>
      <c r="K5941" s="4">
        <v>250</v>
      </c>
      <c r="L5941" s="2"/>
      <c r="M5941" s="4">
        <v>0</v>
      </c>
      <c r="N5941" s="2"/>
      <c r="O5941" s="4">
        <v>0</v>
      </c>
      <c r="P5941" s="2"/>
      <c r="Q5941" s="4">
        <f t="shared" si="147"/>
        <v>0</v>
      </c>
    </row>
    <row r="5942" spans="1:17" ht="11.25" customHeight="1" x14ac:dyDescent="0.2">
      <c r="A5942" s="3" t="s">
        <v>2166</v>
      </c>
      <c r="C5942" s="2">
        <v>0</v>
      </c>
      <c r="D5942" s="2"/>
      <c r="E5942" s="2">
        <v>215.59</v>
      </c>
      <c r="F5942" s="2"/>
      <c r="G5942" s="2">
        <v>0</v>
      </c>
      <c r="H5942" s="2"/>
      <c r="I5942" s="2">
        <v>250</v>
      </c>
      <c r="J5942" s="2"/>
      <c r="K5942" s="4">
        <v>250</v>
      </c>
      <c r="L5942" s="2"/>
      <c r="M5942" s="4">
        <v>0</v>
      </c>
      <c r="N5942" s="2"/>
      <c r="O5942" s="4">
        <v>0</v>
      </c>
      <c r="P5942" s="2"/>
      <c r="Q5942" s="4">
        <f t="shared" si="147"/>
        <v>0</v>
      </c>
    </row>
    <row r="5943" spans="1:17" ht="11.25" customHeight="1" x14ac:dyDescent="0.2">
      <c r="A5943" s="3" t="s">
        <v>2167</v>
      </c>
      <c r="C5943" s="2">
        <v>105.38</v>
      </c>
      <c r="D5943" s="2"/>
      <c r="E5943" s="2">
        <v>472.39</v>
      </c>
      <c r="F5943" s="2"/>
      <c r="G5943" s="2">
        <v>383.49</v>
      </c>
      <c r="H5943" s="2"/>
      <c r="I5943" s="2">
        <v>300</v>
      </c>
      <c r="J5943" s="2"/>
      <c r="K5943" s="4">
        <v>300</v>
      </c>
      <c r="L5943" s="2"/>
      <c r="M5943" s="4">
        <v>0</v>
      </c>
      <c r="N5943" s="2"/>
      <c r="O5943" s="4">
        <v>0</v>
      </c>
      <c r="P5943" s="2"/>
      <c r="Q5943" s="4">
        <f>M5943+O5943</f>
        <v>0</v>
      </c>
    </row>
    <row r="5944" spans="1:17" ht="11.25" customHeight="1" x14ac:dyDescent="0.2">
      <c r="A5944" s="3" t="s">
        <v>2168</v>
      </c>
      <c r="C5944" s="2">
        <v>0</v>
      </c>
      <c r="D5944" s="2"/>
      <c r="E5944" s="2">
        <v>0</v>
      </c>
      <c r="F5944" s="2"/>
      <c r="G5944" s="2">
        <v>0</v>
      </c>
      <c r="H5944" s="2"/>
      <c r="I5944" s="2">
        <v>1000</v>
      </c>
      <c r="J5944" s="2"/>
      <c r="K5944" s="4">
        <v>1000</v>
      </c>
      <c r="L5944" s="2"/>
      <c r="M5944" s="4">
        <v>0</v>
      </c>
      <c r="N5944" s="2"/>
      <c r="O5944" s="4">
        <v>0</v>
      </c>
      <c r="P5944" s="2"/>
      <c r="Q5944" s="4">
        <f t="shared" si="147"/>
        <v>0</v>
      </c>
    </row>
    <row r="5945" spans="1:17" ht="11.25" customHeight="1" x14ac:dyDescent="0.2">
      <c r="A5945" s="3" t="s">
        <v>2169</v>
      </c>
      <c r="C5945" s="14">
        <v>3365.73</v>
      </c>
      <c r="D5945" s="2"/>
      <c r="E5945" s="14">
        <v>0</v>
      </c>
      <c r="F5945" s="2"/>
      <c r="G5945" s="14">
        <v>0</v>
      </c>
      <c r="H5945" s="2"/>
      <c r="I5945" s="14">
        <v>0</v>
      </c>
      <c r="J5945" s="2"/>
      <c r="K5945" s="15">
        <v>0</v>
      </c>
      <c r="L5945" s="2"/>
      <c r="M5945" s="15">
        <v>0</v>
      </c>
      <c r="N5945" s="2"/>
      <c r="O5945" s="15">
        <v>0</v>
      </c>
      <c r="P5945" s="2"/>
      <c r="Q5945" s="15">
        <f t="shared" si="147"/>
        <v>0</v>
      </c>
    </row>
    <row r="5946" spans="1:17" ht="11.25" hidden="1" customHeight="1" x14ac:dyDescent="0.2">
      <c r="A5946" s="3" t="s">
        <v>2170</v>
      </c>
      <c r="C5946" s="14">
        <v>0</v>
      </c>
      <c r="D5946" s="2"/>
      <c r="E5946" s="14">
        <v>0</v>
      </c>
      <c r="F5946" s="2"/>
      <c r="G5946" s="14">
        <v>0</v>
      </c>
      <c r="H5946" s="2"/>
      <c r="I5946" s="14">
        <v>0</v>
      </c>
      <c r="J5946" s="2"/>
      <c r="K5946" s="15">
        <v>0</v>
      </c>
      <c r="L5946" s="2"/>
      <c r="M5946" s="15">
        <v>0</v>
      </c>
      <c r="N5946" s="2"/>
      <c r="O5946" s="15">
        <v>0</v>
      </c>
      <c r="P5946" s="2"/>
      <c r="Q5946" s="15">
        <f>M5946+O5946</f>
        <v>0</v>
      </c>
    </row>
    <row r="5947" spans="1:17" ht="11.25" customHeight="1" x14ac:dyDescent="0.2">
      <c r="A5947" s="3" t="s">
        <v>322</v>
      </c>
      <c r="C5947" s="2">
        <f>SUM(C5938:C5946)</f>
        <v>7291.18</v>
      </c>
      <c r="D5947" s="2"/>
      <c r="E5947" s="2">
        <f>SUM(E5938:E5946)</f>
        <v>8942.0300000000007</v>
      </c>
      <c r="F5947" s="2"/>
      <c r="G5947" s="2">
        <f>SUM(G5938:G5946)</f>
        <v>10821.67</v>
      </c>
      <c r="H5947" s="2"/>
      <c r="I5947" s="2">
        <f>SUM(I5938:I5946)</f>
        <v>6900</v>
      </c>
      <c r="J5947" s="2"/>
      <c r="K5947" s="4">
        <f>SUM(K5938:K5946)</f>
        <v>16900</v>
      </c>
      <c r="L5947" s="2"/>
      <c r="M5947" s="4">
        <f>SUM(M5938:M5946)</f>
        <v>0</v>
      </c>
      <c r="N5947" s="2"/>
      <c r="O5947" s="4">
        <f>SUM(O5938:O5946)</f>
        <v>0</v>
      </c>
      <c r="P5947" s="2"/>
      <c r="Q5947" s="4">
        <f>SUM(Q5938:Q5946)</f>
        <v>0</v>
      </c>
    </row>
    <row r="5948" spans="1:17" ht="11.25" customHeight="1" x14ac:dyDescent="0.2">
      <c r="D5948" s="2"/>
      <c r="F5948" s="2"/>
      <c r="H5948" s="2"/>
      <c r="J5948" s="2"/>
      <c r="L5948" s="2"/>
      <c r="N5948" s="2"/>
      <c r="P5948" s="2"/>
    </row>
    <row r="5949" spans="1:17" ht="11.25" customHeight="1" x14ac:dyDescent="0.2">
      <c r="A5949" s="3" t="s">
        <v>2171</v>
      </c>
      <c r="C5949" s="14">
        <v>0</v>
      </c>
      <c r="D5949" s="2"/>
      <c r="E5949" s="14">
        <v>0</v>
      </c>
      <c r="F5949" s="2"/>
      <c r="G5949" s="14">
        <v>0</v>
      </c>
      <c r="H5949" s="2"/>
      <c r="I5949" s="14">
        <v>0</v>
      </c>
      <c r="J5949" s="2"/>
      <c r="K5949" s="15">
        <v>0</v>
      </c>
      <c r="L5949" s="2"/>
      <c r="M5949" s="15">
        <v>0</v>
      </c>
      <c r="N5949" s="2"/>
      <c r="O5949" s="15">
        <v>0</v>
      </c>
      <c r="P5949" s="2"/>
      <c r="Q5949" s="15">
        <f>+M5949+O5949</f>
        <v>0</v>
      </c>
    </row>
    <row r="5950" spans="1:17" ht="11.25" customHeight="1" x14ac:dyDescent="0.2">
      <c r="A5950" s="3" t="s">
        <v>2172</v>
      </c>
      <c r="C5950" s="2">
        <f>+C5949</f>
        <v>0</v>
      </c>
      <c r="D5950" s="2"/>
      <c r="E5950" s="2">
        <f>+E5949</f>
        <v>0</v>
      </c>
      <c r="F5950" s="2"/>
      <c r="G5950" s="2">
        <f>+G5949</f>
        <v>0</v>
      </c>
      <c r="H5950" s="2"/>
      <c r="I5950" s="2">
        <f>+I5949</f>
        <v>0</v>
      </c>
      <c r="J5950" s="2"/>
      <c r="K5950" s="4">
        <f>+K5949</f>
        <v>0</v>
      </c>
      <c r="L5950" s="2"/>
      <c r="M5950" s="4">
        <f>+M5949</f>
        <v>0</v>
      </c>
      <c r="N5950" s="2"/>
      <c r="O5950" s="4">
        <f>+O5949</f>
        <v>0</v>
      </c>
      <c r="P5950" s="2"/>
      <c r="Q5950" s="4">
        <f>+Q5949</f>
        <v>0</v>
      </c>
    </row>
    <row r="5951" spans="1:17" ht="11.25" customHeight="1" x14ac:dyDescent="0.2">
      <c r="D5951" s="2"/>
      <c r="F5951" s="2"/>
      <c r="H5951" s="2"/>
      <c r="J5951" s="2"/>
      <c r="L5951" s="2"/>
      <c r="N5951" s="2"/>
      <c r="P5951" s="2"/>
    </row>
    <row r="5952" spans="1:17" ht="11.25" customHeight="1" x14ac:dyDescent="0.2">
      <c r="A5952" s="3" t="s">
        <v>2173</v>
      </c>
      <c r="D5952" s="2"/>
      <c r="F5952" s="2"/>
      <c r="H5952" s="2"/>
      <c r="J5952" s="2"/>
      <c r="L5952" s="2"/>
      <c r="N5952" s="2"/>
      <c r="P5952" s="2"/>
    </row>
    <row r="5953" spans="1:17" ht="11.25" customHeight="1" x14ac:dyDescent="0.2">
      <c r="A5953" s="3" t="s">
        <v>2174</v>
      </c>
      <c r="C5953" s="14">
        <v>0</v>
      </c>
      <c r="D5953" s="2"/>
      <c r="E5953" s="14">
        <v>0</v>
      </c>
      <c r="F5953" s="2"/>
      <c r="G5953" s="14">
        <v>73078.17</v>
      </c>
      <c r="H5953" s="2"/>
      <c r="I5953" s="14">
        <v>0</v>
      </c>
      <c r="J5953" s="2"/>
      <c r="K5953" s="15">
        <v>0</v>
      </c>
      <c r="L5953" s="2"/>
      <c r="M5953" s="15">
        <v>0</v>
      </c>
      <c r="N5953" s="2"/>
      <c r="O5953" s="15">
        <v>0</v>
      </c>
      <c r="P5953" s="2"/>
      <c r="Q5953" s="15">
        <f>+M5953+O5953</f>
        <v>0</v>
      </c>
    </row>
    <row r="5954" spans="1:17" ht="11.25" customHeight="1" x14ac:dyDescent="0.2">
      <c r="A5954" s="3" t="s">
        <v>2175</v>
      </c>
      <c r="C5954" s="2">
        <f>+C5953</f>
        <v>0</v>
      </c>
      <c r="D5954" s="2"/>
      <c r="E5954" s="2">
        <f>+E5953</f>
        <v>0</v>
      </c>
      <c r="F5954" s="2"/>
      <c r="G5954" s="2">
        <f>+G5953</f>
        <v>73078.17</v>
      </c>
      <c r="H5954" s="2"/>
      <c r="I5954" s="2">
        <f>+I5953</f>
        <v>0</v>
      </c>
      <c r="J5954" s="2"/>
      <c r="K5954" s="4">
        <f>+K5953</f>
        <v>0</v>
      </c>
      <c r="L5954" s="2"/>
      <c r="M5954" s="4">
        <f>+M5953</f>
        <v>0</v>
      </c>
      <c r="N5954" s="2"/>
      <c r="O5954" s="4">
        <f>+O5953</f>
        <v>0</v>
      </c>
      <c r="P5954" s="2"/>
      <c r="Q5954" s="4">
        <f>+M5954+O5954</f>
        <v>0</v>
      </c>
    </row>
    <row r="5955" spans="1:17" ht="11.25" customHeight="1" x14ac:dyDescent="0.2">
      <c r="D5955" s="2"/>
      <c r="F5955" s="2"/>
      <c r="H5955" s="2"/>
      <c r="J5955" s="2"/>
      <c r="L5955" s="2"/>
      <c r="N5955" s="2"/>
      <c r="P5955" s="2"/>
    </row>
    <row r="5956" spans="1:17" ht="11.25" customHeight="1" x14ac:dyDescent="0.2">
      <c r="D5956" s="2"/>
      <c r="F5956" s="2"/>
      <c r="H5956" s="2"/>
      <c r="J5956" s="2"/>
      <c r="L5956" s="2"/>
      <c r="N5956" s="2"/>
      <c r="P5956" s="2"/>
    </row>
    <row r="5957" spans="1:17" ht="11.25" customHeight="1" x14ac:dyDescent="0.2">
      <c r="A5957" s="3" t="s">
        <v>2176</v>
      </c>
      <c r="C5957" s="2">
        <f>C5935+C5947+C5950+C5954</f>
        <v>817992.97000000009</v>
      </c>
      <c r="D5957" s="2"/>
      <c r="E5957" s="2">
        <f>E5935+E5947+E5950+E5954</f>
        <v>211736.65</v>
      </c>
      <c r="F5957" s="2"/>
      <c r="G5957" s="2">
        <f>G5935+G5947+G5950+G5954</f>
        <v>293431.84000000003</v>
      </c>
      <c r="H5957" s="2"/>
      <c r="I5957" s="2">
        <f>I5935+I5947+I5950+I5954</f>
        <v>181650</v>
      </c>
      <c r="J5957" s="2"/>
      <c r="K5957" s="4">
        <f>K5935+K5947+K5950+K5954</f>
        <v>218150</v>
      </c>
      <c r="L5957" s="2"/>
      <c r="M5957" s="4">
        <f>M5935+M5947+M5950+M5954</f>
        <v>0</v>
      </c>
      <c r="N5957" s="4"/>
      <c r="O5957" s="4">
        <f>O5935+O5947+O5950+O5954</f>
        <v>0</v>
      </c>
      <c r="P5957" s="4"/>
      <c r="Q5957" s="4">
        <f>Q5935+Q5947+Q5950+Q5954</f>
        <v>0</v>
      </c>
    </row>
    <row r="5958" spans="1:17" ht="11.25" customHeight="1" x14ac:dyDescent="0.2"/>
    <row r="5959" spans="1:17" ht="11.25" customHeight="1" x14ac:dyDescent="0.2"/>
    <row r="5960" spans="1:17" ht="11.25" customHeight="1" x14ac:dyDescent="0.2"/>
    <row r="5961" spans="1:17" ht="11.25" customHeight="1" x14ac:dyDescent="0.2"/>
    <row r="5962" spans="1:17" ht="11.25" customHeight="1" x14ac:dyDescent="0.2"/>
    <row r="5963" spans="1:17" ht="11.25" customHeight="1" x14ac:dyDescent="0.2"/>
    <row r="5964" spans="1:17" ht="11.25" customHeight="1" x14ac:dyDescent="0.2"/>
    <row r="5965" spans="1:17" ht="11.25" customHeight="1" x14ac:dyDescent="0.2"/>
    <row r="5966" spans="1:17" ht="11.25" customHeight="1" x14ac:dyDescent="0.2"/>
    <row r="5967" spans="1:17" ht="11.25" customHeight="1" x14ac:dyDescent="0.2"/>
    <row r="5968" spans="1:17" ht="11.25" customHeight="1" x14ac:dyDescent="0.2"/>
    <row r="5969" spans="1:5" ht="11.25" customHeight="1" x14ac:dyDescent="0.2"/>
    <row r="5970" spans="1:5" ht="11.25" customHeight="1" x14ac:dyDescent="0.2"/>
    <row r="5971" spans="1:5" ht="11.25" customHeight="1" x14ac:dyDescent="0.2"/>
    <row r="5972" spans="1:5" ht="11.25" customHeight="1" x14ac:dyDescent="0.2"/>
    <row r="5973" spans="1:5" ht="11.25" customHeight="1" x14ac:dyDescent="0.2"/>
    <row r="5974" spans="1:5" ht="11.25" customHeight="1" x14ac:dyDescent="0.2"/>
    <row r="5975" spans="1:5" ht="11.25" customHeight="1" x14ac:dyDescent="0.2"/>
    <row r="5976" spans="1:5" ht="11.25" customHeight="1" x14ac:dyDescent="0.2"/>
    <row r="5977" spans="1:5" ht="11.25" customHeight="1" x14ac:dyDescent="0.2"/>
    <row r="5978" spans="1:5" ht="11.25" customHeight="1" x14ac:dyDescent="0.2"/>
    <row r="5979" spans="1:5" ht="11.25" customHeight="1" x14ac:dyDescent="0.2"/>
    <row r="5980" spans="1:5" ht="11.25" customHeight="1" x14ac:dyDescent="0.2"/>
    <row r="5981" spans="1:5" ht="11.25" customHeight="1" x14ac:dyDescent="0.2"/>
    <row r="5982" spans="1:5" ht="11.25" customHeight="1" x14ac:dyDescent="0.2"/>
    <row r="5983" spans="1:5" ht="11.25" customHeight="1" x14ac:dyDescent="0.2">
      <c r="A5983" s="1"/>
      <c r="B5983" s="1"/>
      <c r="E5983" s="2" t="str">
        <f>$E$1</f>
        <v>CITY OF BRADY</v>
      </c>
    </row>
    <row r="5984" spans="1:5" ht="11.25" customHeight="1" x14ac:dyDescent="0.2">
      <c r="E5984" s="2" t="str">
        <f>$E$2</f>
        <v>BUDGET REPORT</v>
      </c>
    </row>
    <row r="5985" spans="1:20" ht="11.25" customHeight="1" x14ac:dyDescent="0.2">
      <c r="E5985" s="2" t="str">
        <f>$E$3</f>
        <v>FISCAL YEAR 2022 - 2023</v>
      </c>
    </row>
    <row r="5986" spans="1:20" ht="11.25" customHeight="1" x14ac:dyDescent="0.2">
      <c r="A5986" s="3" t="s">
        <v>2133</v>
      </c>
    </row>
    <row r="5987" spans="1:20" ht="11.25" customHeight="1" x14ac:dyDescent="0.2"/>
    <row r="5988" spans="1:20" ht="11.25" customHeight="1" x14ac:dyDescent="0.2">
      <c r="I5988" s="49" t="str">
        <f>$I$6</f>
        <v>(----- 2021-2022 ------)</v>
      </c>
      <c r="J5988" s="49"/>
      <c r="K5988" s="49"/>
      <c r="L5988" s="6"/>
      <c r="M5988" s="49" t="str">
        <f>$M$6</f>
        <v>2022-2023</v>
      </c>
      <c r="N5988" s="49"/>
      <c r="O5988" s="49"/>
      <c r="P5988" s="49"/>
      <c r="Q5988" s="49"/>
    </row>
    <row r="5989" spans="1:20" ht="11.25" customHeight="1" x14ac:dyDescent="0.2">
      <c r="C5989" s="7" t="str">
        <f>$C$7</f>
        <v>2018-2019</v>
      </c>
      <c r="D5989" s="6"/>
      <c r="E5989" s="7" t="str">
        <f>$E$7</f>
        <v>2019-2020</v>
      </c>
      <c r="F5989" s="6"/>
      <c r="G5989" s="7" t="str">
        <f>$G$7</f>
        <v>2020-2021</v>
      </c>
      <c r="H5989" s="6"/>
      <c r="I5989" s="7" t="s">
        <v>9</v>
      </c>
      <c r="J5989" s="6"/>
      <c r="K5989" s="8" t="str">
        <f>+$K$7</f>
        <v>PROJECTED</v>
      </c>
      <c r="L5989" s="6"/>
      <c r="M5989" s="8" t="str">
        <f>$M$7</f>
        <v>2022-2023</v>
      </c>
      <c r="N5989" s="6"/>
      <c r="O5989" s="8" t="str">
        <f>$O$7</f>
        <v>2022-2023</v>
      </c>
      <c r="P5989" s="6"/>
      <c r="Q5989" s="8" t="str">
        <f>$Q$7</f>
        <v xml:space="preserve">APPROVED </v>
      </c>
    </row>
    <row r="5990" spans="1:20" ht="11.25" customHeight="1" x14ac:dyDescent="0.2">
      <c r="A5990" s="9" t="s">
        <v>268</v>
      </c>
      <c r="C5990" s="10" t="s">
        <v>12</v>
      </c>
      <c r="D5990" s="6"/>
      <c r="E5990" s="10" t="s">
        <v>12</v>
      </c>
      <c r="F5990" s="6"/>
      <c r="G5990" s="10" t="s">
        <v>12</v>
      </c>
      <c r="H5990" s="6"/>
      <c r="I5990" s="10" t="s">
        <v>13</v>
      </c>
      <c r="J5990" s="6"/>
      <c r="K5990" s="11" t="s">
        <v>13</v>
      </c>
      <c r="L5990" s="6"/>
      <c r="M5990" s="11" t="str">
        <f>$M$8</f>
        <v>BASE</v>
      </c>
      <c r="N5990" s="6"/>
      <c r="O5990" s="11" t="str">
        <f>$O$8</f>
        <v>SUPPLEMENTAL</v>
      </c>
      <c r="P5990" s="6"/>
      <c r="Q5990" s="11" t="str">
        <f>$Q$8</f>
        <v>BUDGET</v>
      </c>
    </row>
    <row r="5991" spans="1:20" s="36" customFormat="1" ht="10.15" customHeight="1" x14ac:dyDescent="0.25">
      <c r="C5991" s="37"/>
      <c r="E5991" s="37"/>
      <c r="G5991" s="37"/>
      <c r="I5991" s="37"/>
      <c r="K5991" s="38"/>
      <c r="M5991" s="38"/>
      <c r="O5991" s="38"/>
      <c r="Q5991" s="38"/>
      <c r="S5991" s="38"/>
      <c r="T5991" s="5"/>
    </row>
    <row r="5992" spans="1:20" s="36" customFormat="1" ht="11.25" customHeight="1" x14ac:dyDescent="0.25">
      <c r="C5992" s="37"/>
      <c r="D5992" s="37"/>
      <c r="E5992" s="37"/>
      <c r="F5992" s="37"/>
      <c r="G5992" s="37"/>
      <c r="H5992" s="37"/>
      <c r="I5992" s="37"/>
      <c r="J5992" s="37"/>
      <c r="K5992" s="38"/>
      <c r="L5992" s="37"/>
      <c r="M5992" s="38"/>
      <c r="N5992" s="37"/>
      <c r="O5992" s="38"/>
      <c r="P5992" s="37"/>
      <c r="Q5992" s="38"/>
      <c r="S5992" s="38"/>
      <c r="T5992" s="5"/>
    </row>
    <row r="5993" spans="1:20" s="36" customFormat="1" ht="11.25" customHeight="1" thickBot="1" x14ac:dyDescent="0.3">
      <c r="A5993" s="3" t="s">
        <v>1111</v>
      </c>
      <c r="B5993" s="3"/>
      <c r="C5993" s="25">
        <f>C5957</f>
        <v>817992.97000000009</v>
      </c>
      <c r="D5993" s="2"/>
      <c r="E5993" s="25">
        <f>E5957</f>
        <v>211736.65</v>
      </c>
      <c r="F5993" s="2"/>
      <c r="G5993" s="25">
        <f>G5957</f>
        <v>293431.84000000003</v>
      </c>
      <c r="H5993" s="2"/>
      <c r="I5993" s="25">
        <f>I5957</f>
        <v>181650</v>
      </c>
      <c r="J5993" s="2"/>
      <c r="K5993" s="26">
        <f>K5957</f>
        <v>218150</v>
      </c>
      <c r="L5993" s="2"/>
      <c r="M5993" s="26">
        <f>M5957</f>
        <v>0</v>
      </c>
      <c r="N5993" s="2"/>
      <c r="O5993" s="26">
        <f>O5957</f>
        <v>0</v>
      </c>
      <c r="P5993" s="2"/>
      <c r="Q5993" s="26">
        <f>Q5957</f>
        <v>0</v>
      </c>
      <c r="R5993" s="3"/>
      <c r="S5993" s="38"/>
      <c r="T5993" s="5"/>
    </row>
    <row r="5994" spans="1:20" s="36" customFormat="1" ht="11.25" customHeight="1" thickTop="1" x14ac:dyDescent="0.25">
      <c r="A5994" s="3"/>
      <c r="B5994" s="3"/>
      <c r="C5994" s="2"/>
      <c r="D5994" s="2"/>
      <c r="E5994" s="2"/>
      <c r="F5994" s="2"/>
      <c r="G5994" s="2"/>
      <c r="H5994" s="2"/>
      <c r="I5994" s="2"/>
      <c r="J5994" s="2"/>
      <c r="K5994" s="4"/>
      <c r="L5994" s="2"/>
      <c r="M5994" s="4"/>
      <c r="N5994" s="2"/>
      <c r="O5994" s="4"/>
      <c r="P5994" s="2"/>
      <c r="Q5994" s="4"/>
      <c r="R5994" s="3"/>
      <c r="S5994" s="38"/>
      <c r="T5994" s="5"/>
    </row>
    <row r="5995" spans="1:20" s="36" customFormat="1" ht="11.25" customHeight="1" thickBot="1" x14ac:dyDescent="0.3">
      <c r="A5995" s="3" t="s">
        <v>1112</v>
      </c>
      <c r="B5995" s="3"/>
      <c r="C5995" s="25">
        <f>C5871-C5993</f>
        <v>-534600.09000000008</v>
      </c>
      <c r="D5995" s="2"/>
      <c r="E5995" s="25">
        <f>E5871-E5993</f>
        <v>40559.130000000005</v>
      </c>
      <c r="F5995" s="2"/>
      <c r="G5995" s="25">
        <f>G5871-G5993</f>
        <v>808.87999999994645</v>
      </c>
      <c r="H5995" s="2"/>
      <c r="I5995" s="25">
        <f>I5871-I5993</f>
        <v>68650</v>
      </c>
      <c r="J5995" s="2"/>
      <c r="K5995" s="26">
        <f>K5871-K5993</f>
        <v>20192</v>
      </c>
      <c r="L5995" s="2"/>
      <c r="M5995" s="26">
        <f>M5871-M5993</f>
        <v>0</v>
      </c>
      <c r="N5995" s="2"/>
      <c r="O5995" s="25">
        <f>O5871-O5993</f>
        <v>0</v>
      </c>
      <c r="P5995" s="2"/>
      <c r="Q5995" s="26">
        <f>Q5871-Q5993</f>
        <v>0</v>
      </c>
      <c r="R5995" s="3"/>
      <c r="S5995" s="38"/>
      <c r="T5995" s="5"/>
    </row>
    <row r="5996" spans="1:20" s="36" customFormat="1" ht="11.25" customHeight="1" thickTop="1" x14ac:dyDescent="0.25">
      <c r="A5996" s="3"/>
      <c r="B5996" s="3"/>
      <c r="C5996" s="2"/>
      <c r="D5996" s="2"/>
      <c r="E5996" s="2"/>
      <c r="F5996" s="2"/>
      <c r="G5996" s="2"/>
      <c r="H5996" s="2"/>
      <c r="I5996" s="2"/>
      <c r="J5996" s="2"/>
      <c r="K5996" s="4"/>
      <c r="L5996" s="2"/>
      <c r="M5996" s="4"/>
      <c r="N5996" s="2"/>
      <c r="O5996" s="4"/>
      <c r="P5996" s="2"/>
      <c r="Q5996" s="4"/>
      <c r="R5996" s="3"/>
      <c r="S5996" s="38"/>
      <c r="T5996" s="5"/>
    </row>
    <row r="5997" spans="1:20" s="36" customFormat="1" ht="11.25" customHeight="1" x14ac:dyDescent="0.25">
      <c r="A5997" s="3"/>
      <c r="B5997" s="3"/>
      <c r="C5997" s="2"/>
      <c r="D5997" s="2"/>
      <c r="E5997" s="2"/>
      <c r="F5997" s="2"/>
      <c r="G5997" s="2"/>
      <c r="H5997" s="2"/>
      <c r="I5997" s="2"/>
      <c r="J5997" s="2"/>
      <c r="K5997" s="4"/>
      <c r="L5997" s="2"/>
      <c r="M5997" s="4"/>
      <c r="N5997" s="2"/>
      <c r="O5997" s="4"/>
      <c r="P5997" s="2"/>
      <c r="Q5997" s="4"/>
      <c r="R5997" s="3"/>
      <c r="S5997" s="38"/>
      <c r="T5997" s="5"/>
    </row>
    <row r="5998" spans="1:20" s="36" customFormat="1" ht="11.25" customHeight="1" x14ac:dyDescent="0.25">
      <c r="A5998" s="3" t="s">
        <v>1113</v>
      </c>
      <c r="B5998" s="3"/>
      <c r="C5998" s="2"/>
      <c r="D5998" s="2"/>
      <c r="E5998" s="2"/>
      <c r="F5998" s="2"/>
      <c r="G5998" s="2"/>
      <c r="H5998" s="2"/>
      <c r="I5998" s="2"/>
      <c r="J5998" s="2"/>
      <c r="K5998" s="4"/>
      <c r="L5998" s="2"/>
      <c r="M5998" s="4"/>
      <c r="N5998" s="2"/>
      <c r="O5998" s="4"/>
      <c r="P5998" s="2"/>
      <c r="Q5998" s="4"/>
      <c r="R5998" s="3"/>
      <c r="S5998" s="38"/>
      <c r="T5998" s="5"/>
    </row>
    <row r="5999" spans="1:20" s="36" customFormat="1" ht="11.25" customHeight="1" thickBot="1" x14ac:dyDescent="0.3">
      <c r="A5999" s="3" t="s">
        <v>17</v>
      </c>
      <c r="B5999" s="3"/>
      <c r="C5999" s="25">
        <f>C5853+C5871-C5957</f>
        <v>504909.94999999984</v>
      </c>
      <c r="D5999" s="2"/>
      <c r="E5999" s="25">
        <f>E5853+E5871-E5957</f>
        <v>545469.07999999984</v>
      </c>
      <c r="F5999" s="2"/>
      <c r="G5999" s="25">
        <f>G5853+G5871-G5957</f>
        <v>546277.95999999973</v>
      </c>
      <c r="H5999" s="2"/>
      <c r="I5999" s="25">
        <f>I5853+I5871-I5957</f>
        <v>614927.95999999973</v>
      </c>
      <c r="J5999" s="2"/>
      <c r="K5999" s="26">
        <f>K5853+K5871-K5957</f>
        <v>566469.95999999973</v>
      </c>
      <c r="L5999" s="2"/>
      <c r="M5999" s="26">
        <f>M5853+M5871-M5957</f>
        <v>566469.95999999973</v>
      </c>
      <c r="N5999" s="2"/>
      <c r="O5999" s="4"/>
      <c r="P5999" s="2"/>
      <c r="Q5999" s="26">
        <f>Q5853+Q5871-Q5957</f>
        <v>566469.95999999973</v>
      </c>
      <c r="R5999" s="3"/>
      <c r="S5999" s="38"/>
      <c r="T5999" s="5"/>
    </row>
    <row r="6000" spans="1:20" s="36" customFormat="1" ht="11.25" customHeight="1" thickTop="1" x14ac:dyDescent="0.25">
      <c r="A6000" s="3"/>
      <c r="B6000" s="3"/>
      <c r="C6000" s="2"/>
      <c r="D6000" s="2"/>
      <c r="E6000" s="2"/>
      <c r="F6000" s="2"/>
      <c r="G6000" s="2"/>
      <c r="H6000" s="2"/>
      <c r="I6000" s="2"/>
      <c r="J6000" s="2"/>
      <c r="K6000" s="4"/>
      <c r="L6000" s="2"/>
      <c r="M6000" s="4"/>
      <c r="N6000" s="2"/>
      <c r="O6000" s="4"/>
      <c r="P6000" s="2"/>
      <c r="Q6000" s="4"/>
      <c r="R6000" s="3"/>
      <c r="S6000" s="38"/>
      <c r="T6000" s="5"/>
    </row>
    <row r="6001" spans="1:20" s="36" customFormat="1" ht="11.25" customHeight="1" x14ac:dyDescent="0.25">
      <c r="A6001" s="3"/>
      <c r="B6001" s="3"/>
      <c r="C6001" s="2"/>
      <c r="D6001" s="2"/>
      <c r="E6001" s="2"/>
      <c r="F6001" s="2"/>
      <c r="G6001" s="2"/>
      <c r="H6001" s="2"/>
      <c r="I6001" s="2"/>
      <c r="J6001" s="2"/>
      <c r="K6001" s="4"/>
      <c r="L6001" s="2"/>
      <c r="M6001" s="4"/>
      <c r="N6001" s="2"/>
      <c r="O6001" s="4"/>
      <c r="P6001" s="2"/>
      <c r="Q6001" s="4"/>
      <c r="R6001" s="3"/>
      <c r="S6001" s="38"/>
      <c r="T6001" s="5"/>
    </row>
    <row r="6002" spans="1:20" s="36" customFormat="1" ht="11.25" customHeight="1" x14ac:dyDescent="0.25">
      <c r="A6002" s="3"/>
      <c r="B6002" s="3"/>
      <c r="C6002" s="2"/>
      <c r="D6002" s="2"/>
      <c r="E6002" s="2"/>
      <c r="F6002" s="2"/>
      <c r="G6002" s="2"/>
      <c r="H6002" s="2"/>
      <c r="I6002" s="2"/>
      <c r="J6002" s="2"/>
      <c r="K6002" s="4"/>
      <c r="L6002" s="2"/>
      <c r="M6002" s="4"/>
      <c r="N6002" s="2"/>
      <c r="O6002" s="4"/>
      <c r="P6002" s="2"/>
      <c r="Q6002" s="4"/>
      <c r="R6002" s="3"/>
      <c r="S6002" s="38"/>
      <c r="T6002" s="5"/>
    </row>
    <row r="6003" spans="1:20" s="36" customFormat="1" ht="11.25" customHeight="1" x14ac:dyDescent="0.25">
      <c r="A6003" s="3"/>
      <c r="B6003" s="3"/>
      <c r="C6003" s="2"/>
      <c r="D6003" s="2"/>
      <c r="E6003" s="2"/>
      <c r="F6003" s="2"/>
      <c r="G6003" s="2"/>
      <c r="H6003" s="2"/>
      <c r="I6003" s="2"/>
      <c r="J6003" s="2"/>
      <c r="K6003" s="4"/>
      <c r="L6003" s="2"/>
      <c r="M6003" s="4"/>
      <c r="N6003" s="2"/>
      <c r="O6003" s="4"/>
      <c r="P6003" s="2"/>
      <c r="Q6003" s="4"/>
      <c r="R6003" s="3"/>
      <c r="S6003" s="38"/>
      <c r="T6003" s="5"/>
    </row>
    <row r="6004" spans="1:20" s="36" customFormat="1" ht="11.25" customHeight="1" x14ac:dyDescent="0.25">
      <c r="A6004" s="3"/>
      <c r="B6004" s="3"/>
      <c r="C6004" s="2"/>
      <c r="D6004" s="2"/>
      <c r="E6004" s="2"/>
      <c r="F6004" s="2"/>
      <c r="G6004" s="2"/>
      <c r="H6004" s="2"/>
      <c r="I6004" s="2"/>
      <c r="J6004" s="2"/>
      <c r="K6004" s="4"/>
      <c r="L6004" s="2"/>
      <c r="M6004" s="4"/>
      <c r="N6004" s="2"/>
      <c r="O6004" s="4"/>
      <c r="P6004" s="2"/>
      <c r="Q6004" s="4"/>
      <c r="R6004" s="3"/>
      <c r="S6004" s="38"/>
      <c r="T6004" s="5"/>
    </row>
    <row r="6005" spans="1:20" s="36" customFormat="1" ht="11.25" customHeight="1" x14ac:dyDescent="0.25">
      <c r="A6005" s="3"/>
      <c r="B6005" s="3"/>
      <c r="C6005" s="2"/>
      <c r="D6005" s="2"/>
      <c r="E6005" s="2"/>
      <c r="F6005" s="2"/>
      <c r="G6005" s="2"/>
      <c r="H6005" s="2"/>
      <c r="I6005" s="2"/>
      <c r="J6005" s="2"/>
      <c r="K6005" s="4"/>
      <c r="L6005" s="2"/>
      <c r="M6005" s="4"/>
      <c r="N6005" s="2"/>
      <c r="O6005" s="4"/>
      <c r="P6005" s="2"/>
      <c r="Q6005" s="4"/>
      <c r="R6005" s="3"/>
      <c r="S6005" s="38"/>
      <c r="T6005" s="5"/>
    </row>
    <row r="6006" spans="1:20" s="36" customFormat="1" ht="11.25" customHeight="1" x14ac:dyDescent="0.25">
      <c r="A6006" s="3"/>
      <c r="B6006" s="3"/>
      <c r="C6006" s="2"/>
      <c r="D6006" s="2"/>
      <c r="E6006" s="2"/>
      <c r="F6006" s="2"/>
      <c r="G6006" s="2"/>
      <c r="H6006" s="2"/>
      <c r="I6006" s="2"/>
      <c r="J6006" s="2"/>
      <c r="K6006" s="4"/>
      <c r="L6006" s="2"/>
      <c r="M6006" s="4"/>
      <c r="N6006" s="2"/>
      <c r="O6006" s="4"/>
      <c r="P6006" s="2"/>
      <c r="Q6006" s="4"/>
      <c r="R6006" s="3"/>
      <c r="S6006" s="38"/>
      <c r="T6006" s="5"/>
    </row>
    <row r="6007" spans="1:20" s="36" customFormat="1" ht="11.25" customHeight="1" x14ac:dyDescent="0.25">
      <c r="A6007" s="3"/>
      <c r="B6007" s="3"/>
      <c r="C6007" s="2"/>
      <c r="D6007" s="2"/>
      <c r="E6007" s="2"/>
      <c r="F6007" s="2"/>
      <c r="G6007" s="2"/>
      <c r="H6007" s="2"/>
      <c r="I6007" s="2"/>
      <c r="J6007" s="2"/>
      <c r="K6007" s="4"/>
      <c r="L6007" s="2"/>
      <c r="M6007" s="4"/>
      <c r="N6007" s="2"/>
      <c r="O6007" s="4"/>
      <c r="P6007" s="2"/>
      <c r="Q6007" s="4"/>
      <c r="R6007" s="3"/>
      <c r="S6007" s="38"/>
      <c r="T6007" s="5"/>
    </row>
    <row r="6008" spans="1:20" s="36" customFormat="1" ht="11.25" customHeight="1" x14ac:dyDescent="0.25">
      <c r="A6008" s="3"/>
      <c r="B6008" s="3"/>
      <c r="C6008" s="2"/>
      <c r="D6008" s="2"/>
      <c r="E6008" s="2"/>
      <c r="F6008" s="2"/>
      <c r="G6008" s="2"/>
      <c r="H6008" s="2"/>
      <c r="I6008" s="2"/>
      <c r="J6008" s="2"/>
      <c r="K6008" s="4"/>
      <c r="L6008" s="2"/>
      <c r="M6008" s="4"/>
      <c r="N6008" s="2"/>
      <c r="O6008" s="4"/>
      <c r="P6008" s="2"/>
      <c r="Q6008" s="4"/>
      <c r="R6008" s="3"/>
      <c r="S6008" s="38"/>
      <c r="T6008" s="5"/>
    </row>
    <row r="6009" spans="1:20" s="36" customFormat="1" ht="11.25" customHeight="1" x14ac:dyDescent="0.25">
      <c r="A6009" s="3"/>
      <c r="B6009" s="3"/>
      <c r="C6009" s="2"/>
      <c r="D6009" s="2"/>
      <c r="E6009" s="2"/>
      <c r="F6009" s="2"/>
      <c r="G6009" s="2"/>
      <c r="H6009" s="2"/>
      <c r="I6009" s="2"/>
      <c r="J6009" s="2"/>
      <c r="K6009" s="4"/>
      <c r="L6009" s="2"/>
      <c r="M6009" s="4"/>
      <c r="N6009" s="2"/>
      <c r="O6009" s="4"/>
      <c r="P6009" s="2"/>
      <c r="Q6009" s="4"/>
      <c r="R6009" s="3"/>
      <c r="S6009" s="38"/>
      <c r="T6009" s="5"/>
    </row>
    <row r="6010" spans="1:20" s="36" customFormat="1" ht="11.25" customHeight="1" x14ac:dyDescent="0.25">
      <c r="A6010" s="3"/>
      <c r="B6010" s="3"/>
      <c r="C6010" s="2"/>
      <c r="D6010" s="2"/>
      <c r="E6010" s="2"/>
      <c r="F6010" s="2"/>
      <c r="G6010" s="2"/>
      <c r="H6010" s="2"/>
      <c r="I6010" s="2"/>
      <c r="J6010" s="2"/>
      <c r="K6010" s="4"/>
      <c r="L6010" s="2"/>
      <c r="M6010" s="4"/>
      <c r="N6010" s="2"/>
      <c r="O6010" s="4"/>
      <c r="P6010" s="2"/>
      <c r="Q6010" s="4"/>
      <c r="R6010" s="3"/>
      <c r="S6010" s="38"/>
      <c r="T6010" s="5"/>
    </row>
    <row r="6011" spans="1:20" s="36" customFormat="1" ht="11.25" customHeight="1" x14ac:dyDescent="0.25">
      <c r="A6011" s="3"/>
      <c r="B6011" s="3"/>
      <c r="C6011" s="2"/>
      <c r="D6011" s="2"/>
      <c r="E6011" s="2"/>
      <c r="F6011" s="2"/>
      <c r="G6011" s="2"/>
      <c r="H6011" s="2"/>
      <c r="I6011" s="2"/>
      <c r="J6011" s="2"/>
      <c r="K6011" s="4"/>
      <c r="L6011" s="2"/>
      <c r="M6011" s="4"/>
      <c r="N6011" s="2"/>
      <c r="O6011" s="4"/>
      <c r="P6011" s="2"/>
      <c r="Q6011" s="4"/>
      <c r="R6011" s="3"/>
      <c r="S6011" s="38"/>
      <c r="T6011" s="5"/>
    </row>
    <row r="6012" spans="1:20" s="36" customFormat="1" ht="11.25" customHeight="1" x14ac:dyDescent="0.25">
      <c r="A6012" s="3"/>
      <c r="B6012" s="3"/>
      <c r="C6012" s="2"/>
      <c r="D6012" s="2"/>
      <c r="E6012" s="2"/>
      <c r="F6012" s="2"/>
      <c r="G6012" s="2"/>
      <c r="H6012" s="2"/>
      <c r="I6012" s="2"/>
      <c r="J6012" s="2"/>
      <c r="K6012" s="4"/>
      <c r="L6012" s="2"/>
      <c r="M6012" s="4"/>
      <c r="N6012" s="2"/>
      <c r="O6012" s="4"/>
      <c r="P6012" s="2"/>
      <c r="Q6012" s="4"/>
      <c r="R6012" s="3"/>
      <c r="S6012" s="38"/>
      <c r="T6012" s="5"/>
    </row>
    <row r="6013" spans="1:20" s="36" customFormat="1" ht="11.25" customHeight="1" x14ac:dyDescent="0.25">
      <c r="A6013" s="3"/>
      <c r="B6013" s="3"/>
      <c r="C6013" s="2"/>
      <c r="D6013" s="2"/>
      <c r="E6013" s="2"/>
      <c r="F6013" s="2"/>
      <c r="G6013" s="2"/>
      <c r="H6013" s="2"/>
      <c r="I6013" s="2"/>
      <c r="J6013" s="2"/>
      <c r="K6013" s="4"/>
      <c r="L6013" s="2"/>
      <c r="M6013" s="4"/>
      <c r="N6013" s="2"/>
      <c r="O6013" s="4"/>
      <c r="P6013" s="2"/>
      <c r="Q6013" s="4"/>
      <c r="R6013" s="3"/>
      <c r="S6013" s="38"/>
      <c r="T6013" s="5"/>
    </row>
    <row r="6014" spans="1:20" s="36" customFormat="1" ht="11.25" customHeight="1" x14ac:dyDescent="0.25">
      <c r="A6014" s="3"/>
      <c r="B6014" s="3"/>
      <c r="C6014" s="2"/>
      <c r="D6014" s="2"/>
      <c r="E6014" s="2"/>
      <c r="F6014" s="2"/>
      <c r="G6014" s="2"/>
      <c r="H6014" s="2"/>
      <c r="I6014" s="2"/>
      <c r="J6014" s="2"/>
      <c r="K6014" s="4"/>
      <c r="L6014" s="2"/>
      <c r="M6014" s="4"/>
      <c r="N6014" s="2"/>
      <c r="O6014" s="4"/>
      <c r="P6014" s="2"/>
      <c r="Q6014" s="4"/>
      <c r="R6014" s="3"/>
      <c r="S6014" s="38"/>
      <c r="T6014" s="5"/>
    </row>
    <row r="6015" spans="1:20" s="36" customFormat="1" ht="11.25" customHeight="1" x14ac:dyDescent="0.25">
      <c r="A6015" s="3"/>
      <c r="B6015" s="3"/>
      <c r="C6015" s="2"/>
      <c r="D6015" s="2"/>
      <c r="E6015" s="2"/>
      <c r="F6015" s="2"/>
      <c r="G6015" s="2"/>
      <c r="H6015" s="2"/>
      <c r="I6015" s="2"/>
      <c r="J6015" s="2"/>
      <c r="K6015" s="4"/>
      <c r="L6015" s="2"/>
      <c r="M6015" s="4"/>
      <c r="N6015" s="2"/>
      <c r="O6015" s="4"/>
      <c r="P6015" s="2"/>
      <c r="Q6015" s="4"/>
      <c r="R6015" s="3"/>
      <c r="S6015" s="38"/>
      <c r="T6015" s="5"/>
    </row>
    <row r="6016" spans="1:20" s="36" customFormat="1" ht="11.25" customHeight="1" x14ac:dyDescent="0.25">
      <c r="A6016" s="3"/>
      <c r="B6016" s="3"/>
      <c r="C6016" s="2"/>
      <c r="D6016" s="2"/>
      <c r="E6016" s="2"/>
      <c r="F6016" s="2"/>
      <c r="G6016" s="2"/>
      <c r="H6016" s="2"/>
      <c r="I6016" s="2"/>
      <c r="J6016" s="2"/>
      <c r="K6016" s="4"/>
      <c r="L6016" s="2"/>
      <c r="M6016" s="4"/>
      <c r="N6016" s="2"/>
      <c r="O6016" s="4"/>
      <c r="P6016" s="2"/>
      <c r="Q6016" s="4"/>
      <c r="R6016" s="3"/>
      <c r="S6016" s="38"/>
      <c r="T6016" s="5"/>
    </row>
    <row r="6017" spans="1:20" s="36" customFormat="1" ht="11.25" customHeight="1" x14ac:dyDescent="0.25">
      <c r="A6017" s="3"/>
      <c r="B6017" s="3"/>
      <c r="C6017" s="2"/>
      <c r="D6017" s="2"/>
      <c r="E6017" s="2"/>
      <c r="F6017" s="2"/>
      <c r="G6017" s="2"/>
      <c r="H6017" s="2"/>
      <c r="I6017" s="2"/>
      <c r="J6017" s="2"/>
      <c r="K6017" s="4"/>
      <c r="L6017" s="2"/>
      <c r="M6017" s="4"/>
      <c r="N6017" s="2"/>
      <c r="O6017" s="4"/>
      <c r="P6017" s="2"/>
      <c r="Q6017" s="4"/>
      <c r="R6017" s="3"/>
      <c r="S6017" s="38"/>
      <c r="T6017" s="5"/>
    </row>
    <row r="6018" spans="1:20" s="36" customFormat="1" ht="11.25" customHeight="1" x14ac:dyDescent="0.25">
      <c r="A6018" s="3"/>
      <c r="B6018" s="3"/>
      <c r="C6018" s="2"/>
      <c r="D6018" s="2"/>
      <c r="E6018" s="2"/>
      <c r="F6018" s="2"/>
      <c r="G6018" s="2"/>
      <c r="H6018" s="2"/>
      <c r="I6018" s="2"/>
      <c r="J6018" s="2"/>
      <c r="K6018" s="4"/>
      <c r="L6018" s="2"/>
      <c r="M6018" s="4"/>
      <c r="N6018" s="2"/>
      <c r="O6018" s="4"/>
      <c r="P6018" s="2"/>
      <c r="Q6018" s="4"/>
      <c r="R6018" s="3"/>
      <c r="S6018" s="38"/>
      <c r="T6018" s="5"/>
    </row>
    <row r="6019" spans="1:20" s="36" customFormat="1" ht="11.25" customHeight="1" x14ac:dyDescent="0.25">
      <c r="A6019" s="3"/>
      <c r="B6019" s="3"/>
      <c r="C6019" s="2"/>
      <c r="D6019" s="2"/>
      <c r="E6019" s="2"/>
      <c r="F6019" s="2"/>
      <c r="G6019" s="2"/>
      <c r="H6019" s="2"/>
      <c r="I6019" s="2"/>
      <c r="J6019" s="2"/>
      <c r="K6019" s="4"/>
      <c r="L6019" s="2"/>
      <c r="M6019" s="4"/>
      <c r="N6019" s="2"/>
      <c r="O6019" s="4"/>
      <c r="P6019" s="2"/>
      <c r="Q6019" s="4"/>
      <c r="R6019" s="3"/>
      <c r="S6019" s="38"/>
      <c r="T6019" s="5"/>
    </row>
    <row r="6020" spans="1:20" s="36" customFormat="1" ht="11.25" customHeight="1" x14ac:dyDescent="0.25">
      <c r="A6020" s="3"/>
      <c r="B6020" s="3"/>
      <c r="C6020" s="2"/>
      <c r="D6020" s="2"/>
      <c r="E6020" s="2"/>
      <c r="F6020" s="2"/>
      <c r="G6020" s="2"/>
      <c r="H6020" s="2"/>
      <c r="I6020" s="2"/>
      <c r="J6020" s="2"/>
      <c r="K6020" s="4"/>
      <c r="L6020" s="2"/>
      <c r="M6020" s="4"/>
      <c r="N6020" s="2"/>
      <c r="O6020" s="4"/>
      <c r="P6020" s="2"/>
      <c r="Q6020" s="4"/>
      <c r="R6020" s="3"/>
      <c r="S6020" s="38"/>
      <c r="T6020" s="5"/>
    </row>
    <row r="6021" spans="1:20" s="36" customFormat="1" ht="11.25" customHeight="1" x14ac:dyDescent="0.25">
      <c r="A6021" s="3"/>
      <c r="B6021" s="3"/>
      <c r="C6021" s="2"/>
      <c r="D6021" s="2"/>
      <c r="E6021" s="2"/>
      <c r="F6021" s="2"/>
      <c r="G6021" s="2"/>
      <c r="H6021" s="2"/>
      <c r="I6021" s="2"/>
      <c r="J6021" s="2"/>
      <c r="K6021" s="4"/>
      <c r="L6021" s="2"/>
      <c r="M6021" s="4"/>
      <c r="N6021" s="2"/>
      <c r="O6021" s="4"/>
      <c r="P6021" s="2"/>
      <c r="Q6021" s="4"/>
      <c r="R6021" s="3"/>
      <c r="S6021" s="38"/>
      <c r="T6021" s="5"/>
    </row>
    <row r="6022" spans="1:20" s="36" customFormat="1" ht="11.25" customHeight="1" x14ac:dyDescent="0.25">
      <c r="C6022" s="37"/>
      <c r="E6022" s="37"/>
      <c r="G6022" s="37"/>
      <c r="I6022" s="37"/>
      <c r="K6022" s="38"/>
      <c r="M6022" s="38"/>
      <c r="O6022" s="38"/>
      <c r="Q6022" s="38"/>
      <c r="S6022" s="38"/>
      <c r="T6022" s="5"/>
    </row>
    <row r="6023" spans="1:20" ht="11.25" customHeight="1" x14ac:dyDescent="0.2"/>
    <row r="6024" spans="1:20" ht="11.25" customHeight="1" x14ac:dyDescent="0.2">
      <c r="A6024" s="1"/>
      <c r="B6024" s="1"/>
      <c r="E6024" s="2" t="str">
        <f>$E$1</f>
        <v>CITY OF BRADY</v>
      </c>
    </row>
    <row r="6025" spans="1:20" ht="11.25" customHeight="1" x14ac:dyDescent="0.2">
      <c r="E6025" s="2" t="str">
        <f>$E$2</f>
        <v>BUDGET REPORT</v>
      </c>
    </row>
    <row r="6026" spans="1:20" ht="11.25" customHeight="1" x14ac:dyDescent="0.2">
      <c r="E6026" s="2" t="str">
        <f>$E$3</f>
        <v>FISCAL YEAR 2022 - 2023</v>
      </c>
    </row>
    <row r="6027" spans="1:20" ht="11.25" customHeight="1" x14ac:dyDescent="0.2">
      <c r="A6027" s="3" t="s">
        <v>2177</v>
      </c>
    </row>
    <row r="6028" spans="1:20" ht="11.25" customHeight="1" x14ac:dyDescent="0.2"/>
    <row r="6029" spans="1:20" ht="11.25" customHeight="1" x14ac:dyDescent="0.2">
      <c r="I6029" s="49" t="str">
        <f>$I$6</f>
        <v>(----- 2021-2022 ------)</v>
      </c>
      <c r="J6029" s="49"/>
      <c r="K6029" s="49"/>
      <c r="L6029" s="6"/>
      <c r="M6029" s="49" t="str">
        <f>$M$6</f>
        <v>2022-2023</v>
      </c>
      <c r="N6029" s="49"/>
      <c r="O6029" s="49"/>
      <c r="P6029" s="49"/>
      <c r="Q6029" s="49"/>
    </row>
    <row r="6030" spans="1:20" ht="11.25" customHeight="1" x14ac:dyDescent="0.2">
      <c r="C6030" s="7" t="str">
        <f>$C$7</f>
        <v>2018-2019</v>
      </c>
      <c r="D6030" s="6"/>
      <c r="E6030" s="7" t="str">
        <f>$E$7</f>
        <v>2019-2020</v>
      </c>
      <c r="F6030" s="6"/>
      <c r="G6030" s="7" t="str">
        <f>$G$7</f>
        <v>2020-2021</v>
      </c>
      <c r="H6030" s="6"/>
      <c r="I6030" s="7" t="s">
        <v>9</v>
      </c>
      <c r="J6030" s="6"/>
      <c r="K6030" s="8" t="str">
        <f>+$K$7</f>
        <v>PROJECTED</v>
      </c>
      <c r="L6030" s="6"/>
      <c r="M6030" s="8" t="str">
        <f>$M$7</f>
        <v>2022-2023</v>
      </c>
      <c r="N6030" s="6"/>
      <c r="O6030" s="8" t="str">
        <f>$O$7</f>
        <v>2022-2023</v>
      </c>
      <c r="P6030" s="6"/>
      <c r="Q6030" s="8" t="str">
        <f>$Q$7</f>
        <v xml:space="preserve">APPROVED </v>
      </c>
    </row>
    <row r="6031" spans="1:20" ht="11.25" customHeight="1" x14ac:dyDescent="0.2">
      <c r="A6031" s="9"/>
      <c r="C6031" s="10" t="s">
        <v>12</v>
      </c>
      <c r="D6031" s="6"/>
      <c r="E6031" s="10" t="s">
        <v>12</v>
      </c>
      <c r="F6031" s="6"/>
      <c r="G6031" s="10" t="s">
        <v>12</v>
      </c>
      <c r="H6031" s="6"/>
      <c r="I6031" s="10" t="s">
        <v>13</v>
      </c>
      <c r="J6031" s="6"/>
      <c r="K6031" s="11" t="s">
        <v>13</v>
      </c>
      <c r="L6031" s="6"/>
      <c r="M6031" s="11" t="str">
        <f>$M$8</f>
        <v>BASE</v>
      </c>
      <c r="N6031" s="6"/>
      <c r="O6031" s="11" t="str">
        <f>$O$8</f>
        <v>SUPPLEMENTAL</v>
      </c>
      <c r="P6031" s="6"/>
      <c r="Q6031" s="11" t="str">
        <f>$Q$8</f>
        <v>BUDGET</v>
      </c>
    </row>
    <row r="6032" spans="1:20" ht="11.25" customHeight="1" x14ac:dyDescent="0.2"/>
    <row r="6033" spans="1:17" ht="11.25" customHeight="1" x14ac:dyDescent="0.2">
      <c r="A6033" s="3" t="s">
        <v>16</v>
      </c>
      <c r="D6033" s="2"/>
      <c r="F6033" s="2"/>
      <c r="H6033" s="2"/>
      <c r="J6033" s="2"/>
      <c r="L6033" s="2"/>
      <c r="N6033" s="2"/>
      <c r="P6033" s="2"/>
    </row>
    <row r="6034" spans="1:17" ht="11.25" customHeight="1" x14ac:dyDescent="0.2">
      <c r="A6034" s="3" t="s">
        <v>17</v>
      </c>
      <c r="C6034" s="2">
        <v>0</v>
      </c>
      <c r="D6034" s="2"/>
      <c r="E6034" s="2">
        <f>+C6173</f>
        <v>0</v>
      </c>
      <c r="F6034" s="2"/>
      <c r="G6034" s="2">
        <f>+E6173</f>
        <v>0</v>
      </c>
      <c r="H6034" s="2"/>
      <c r="I6034" s="2">
        <f>+G6173</f>
        <v>0</v>
      </c>
      <c r="J6034" s="2"/>
      <c r="K6034" s="4">
        <f>+I6034</f>
        <v>0</v>
      </c>
      <c r="L6034" s="2"/>
      <c r="M6034" s="4">
        <f>+K6173</f>
        <v>0</v>
      </c>
      <c r="N6034" s="2"/>
      <c r="P6034" s="2"/>
      <c r="Q6034" s="4">
        <f>+M6034</f>
        <v>0</v>
      </c>
    </row>
    <row r="6035" spans="1:17" ht="11.25" customHeight="1" x14ac:dyDescent="0.2">
      <c r="D6035" s="2"/>
      <c r="F6035" s="2"/>
      <c r="H6035" s="2"/>
      <c r="J6035" s="2"/>
      <c r="L6035" s="2"/>
      <c r="N6035" s="2"/>
      <c r="P6035" s="2"/>
    </row>
    <row r="6036" spans="1:17" ht="11.25" customHeight="1" x14ac:dyDescent="0.2">
      <c r="A6036" s="12" t="s">
        <v>18</v>
      </c>
      <c r="D6036" s="2"/>
      <c r="F6036" s="2"/>
      <c r="H6036" s="2"/>
      <c r="J6036" s="2"/>
      <c r="L6036" s="2"/>
      <c r="N6036" s="2"/>
      <c r="P6036" s="2"/>
    </row>
    <row r="6037" spans="1:17" ht="11.25" customHeight="1" x14ac:dyDescent="0.2">
      <c r="D6037" s="2"/>
      <c r="F6037" s="2"/>
      <c r="H6037" s="2"/>
      <c r="J6037" s="2"/>
      <c r="L6037" s="2"/>
      <c r="N6037" s="2"/>
      <c r="P6037" s="2"/>
    </row>
    <row r="6038" spans="1:17" ht="11.25" customHeight="1" x14ac:dyDescent="0.2">
      <c r="A6038" s="12" t="s">
        <v>1883</v>
      </c>
      <c r="D6038" s="2"/>
      <c r="F6038" s="2"/>
      <c r="H6038" s="2"/>
      <c r="J6038" s="2"/>
      <c r="L6038" s="2"/>
      <c r="N6038" s="2"/>
      <c r="P6038" s="2"/>
    </row>
    <row r="6039" spans="1:17" ht="11.25" customHeight="1" x14ac:dyDescent="0.2">
      <c r="A6039" s="3" t="s">
        <v>2178</v>
      </c>
      <c r="C6039" s="2">
        <v>0</v>
      </c>
      <c r="D6039" s="2"/>
      <c r="E6039" s="2">
        <v>0</v>
      </c>
      <c r="F6039" s="2"/>
      <c r="G6039" s="2">
        <v>0</v>
      </c>
      <c r="H6039" s="2"/>
      <c r="I6039" s="2">
        <v>0</v>
      </c>
      <c r="J6039" s="2"/>
      <c r="K6039" s="4">
        <v>0</v>
      </c>
      <c r="L6039" s="2"/>
      <c r="M6039" s="4">
        <v>0</v>
      </c>
      <c r="N6039" s="2"/>
      <c r="O6039" s="4">
        <v>0</v>
      </c>
      <c r="P6039" s="2"/>
      <c r="Q6039" s="4">
        <f t="shared" ref="Q6039:Q6045" si="148">M6039+O6039</f>
        <v>0</v>
      </c>
    </row>
    <row r="6040" spans="1:17" ht="11.25" customHeight="1" x14ac:dyDescent="0.2">
      <c r="A6040" s="3" t="s">
        <v>2179</v>
      </c>
      <c r="C6040" s="2">
        <v>0</v>
      </c>
      <c r="D6040" s="2"/>
      <c r="E6040" s="2">
        <v>0</v>
      </c>
      <c r="F6040" s="2"/>
      <c r="G6040" s="2">
        <v>0</v>
      </c>
      <c r="H6040" s="2"/>
      <c r="I6040" s="2">
        <v>0</v>
      </c>
      <c r="J6040" s="2"/>
      <c r="K6040" s="4">
        <v>0</v>
      </c>
      <c r="L6040" s="2"/>
      <c r="M6040" s="4">
        <v>0</v>
      </c>
      <c r="N6040" s="2"/>
      <c r="O6040" s="4">
        <v>0</v>
      </c>
      <c r="P6040" s="2"/>
      <c r="Q6040" s="4">
        <f t="shared" si="148"/>
        <v>0</v>
      </c>
    </row>
    <row r="6041" spans="1:17" ht="11.25" customHeight="1" x14ac:dyDescent="0.2">
      <c r="A6041" s="3" t="s">
        <v>2180</v>
      </c>
      <c r="C6041" s="2">
        <v>0</v>
      </c>
      <c r="D6041" s="2"/>
      <c r="E6041" s="2">
        <v>0</v>
      </c>
      <c r="F6041" s="2"/>
      <c r="G6041" s="2">
        <v>0</v>
      </c>
      <c r="H6041" s="2"/>
      <c r="I6041" s="2">
        <v>0</v>
      </c>
      <c r="J6041" s="2"/>
      <c r="K6041" s="4">
        <v>0</v>
      </c>
      <c r="L6041" s="2"/>
      <c r="M6041" s="4">
        <v>0</v>
      </c>
      <c r="N6041" s="2"/>
      <c r="O6041" s="4">
        <v>0</v>
      </c>
      <c r="P6041" s="2"/>
      <c r="Q6041" s="4">
        <f t="shared" si="148"/>
        <v>0</v>
      </c>
    </row>
    <row r="6042" spans="1:17" ht="11.25" customHeight="1" x14ac:dyDescent="0.2">
      <c r="A6042" s="3" t="s">
        <v>2181</v>
      </c>
      <c r="C6042" s="2">
        <v>0</v>
      </c>
      <c r="D6042" s="2"/>
      <c r="E6042" s="2">
        <v>0</v>
      </c>
      <c r="F6042" s="2"/>
      <c r="G6042" s="2">
        <v>0</v>
      </c>
      <c r="H6042" s="2"/>
      <c r="I6042" s="2">
        <v>0</v>
      </c>
      <c r="J6042" s="2"/>
      <c r="K6042" s="4">
        <v>0</v>
      </c>
      <c r="L6042" s="2"/>
      <c r="M6042" s="4">
        <v>0</v>
      </c>
      <c r="N6042" s="2"/>
      <c r="O6042" s="4">
        <v>0</v>
      </c>
      <c r="P6042" s="2"/>
      <c r="Q6042" s="4">
        <f t="shared" si="148"/>
        <v>0</v>
      </c>
    </row>
    <row r="6043" spans="1:17" ht="11.25" customHeight="1" x14ac:dyDescent="0.2">
      <c r="A6043" s="3" t="s">
        <v>2182</v>
      </c>
      <c r="C6043" s="2">
        <v>0</v>
      </c>
      <c r="D6043" s="2"/>
      <c r="E6043" s="2">
        <v>0</v>
      </c>
      <c r="F6043" s="2"/>
      <c r="G6043" s="2">
        <v>0</v>
      </c>
      <c r="H6043" s="2"/>
      <c r="I6043" s="2">
        <v>0</v>
      </c>
      <c r="J6043" s="2"/>
      <c r="K6043" s="4">
        <v>0</v>
      </c>
      <c r="L6043" s="2"/>
      <c r="M6043" s="4">
        <v>0</v>
      </c>
      <c r="N6043" s="2"/>
      <c r="O6043" s="4">
        <v>0</v>
      </c>
      <c r="P6043" s="2"/>
      <c r="Q6043" s="4">
        <f t="shared" si="148"/>
        <v>0</v>
      </c>
    </row>
    <row r="6044" spans="1:17" ht="11.25" customHeight="1" x14ac:dyDescent="0.2">
      <c r="A6044" s="3" t="s">
        <v>2183</v>
      </c>
      <c r="C6044" s="2">
        <v>0</v>
      </c>
      <c r="D6044" s="2"/>
      <c r="E6044" s="2">
        <v>0</v>
      </c>
      <c r="F6044" s="2"/>
      <c r="G6044" s="2">
        <v>0</v>
      </c>
      <c r="H6044" s="2"/>
      <c r="I6044" s="2">
        <v>0</v>
      </c>
      <c r="J6044" s="2"/>
      <c r="K6044" s="4">
        <v>0</v>
      </c>
      <c r="L6044" s="2"/>
      <c r="M6044" s="4">
        <v>0</v>
      </c>
      <c r="N6044" s="2"/>
      <c r="O6044" s="4">
        <v>0</v>
      </c>
      <c r="P6044" s="2"/>
      <c r="Q6044" s="4">
        <f t="shared" si="148"/>
        <v>0</v>
      </c>
    </row>
    <row r="6045" spans="1:17" ht="11.25" customHeight="1" x14ac:dyDescent="0.2">
      <c r="A6045" s="3" t="s">
        <v>2184</v>
      </c>
      <c r="C6045" s="2">
        <v>0</v>
      </c>
      <c r="D6045" s="2"/>
      <c r="E6045" s="2">
        <v>0</v>
      </c>
      <c r="F6045" s="2"/>
      <c r="G6045" s="2">
        <v>0</v>
      </c>
      <c r="H6045" s="2"/>
      <c r="I6045" s="2">
        <v>0</v>
      </c>
      <c r="J6045" s="2"/>
      <c r="K6045" s="4">
        <v>0</v>
      </c>
      <c r="L6045" s="2"/>
      <c r="M6045" s="4">
        <v>0</v>
      </c>
      <c r="N6045" s="2"/>
      <c r="O6045" s="4">
        <v>0</v>
      </c>
      <c r="P6045" s="2"/>
      <c r="Q6045" s="4">
        <f t="shared" si="148"/>
        <v>0</v>
      </c>
    </row>
    <row r="6046" spans="1:17" ht="11.25" customHeight="1" x14ac:dyDescent="0.2">
      <c r="A6046" s="3" t="s">
        <v>2185</v>
      </c>
      <c r="C6046" s="2">
        <v>0</v>
      </c>
      <c r="D6046" s="2"/>
      <c r="E6046" s="2">
        <v>0</v>
      </c>
      <c r="F6046" s="2"/>
      <c r="G6046" s="2">
        <v>0</v>
      </c>
      <c r="H6046" s="2"/>
      <c r="I6046" s="2">
        <v>0</v>
      </c>
      <c r="J6046" s="2"/>
      <c r="K6046" s="4">
        <v>0</v>
      </c>
      <c r="L6046" s="2"/>
      <c r="M6046" s="4">
        <v>0</v>
      </c>
      <c r="N6046" s="2"/>
      <c r="O6046" s="4">
        <v>0</v>
      </c>
      <c r="P6046" s="2"/>
      <c r="Q6046" s="4">
        <f>M6046+O6046</f>
        <v>0</v>
      </c>
    </row>
    <row r="6047" spans="1:17" ht="11.25" customHeight="1" x14ac:dyDescent="0.2">
      <c r="A6047" s="3" t="s">
        <v>2186</v>
      </c>
      <c r="C6047" s="2">
        <v>0</v>
      </c>
      <c r="D6047" s="2"/>
      <c r="E6047" s="2">
        <v>0</v>
      </c>
      <c r="F6047" s="2"/>
      <c r="G6047" s="2">
        <v>0</v>
      </c>
      <c r="H6047" s="2"/>
      <c r="I6047" s="2">
        <v>0</v>
      </c>
      <c r="J6047" s="2"/>
      <c r="K6047" s="4">
        <v>0</v>
      </c>
      <c r="L6047" s="2"/>
      <c r="M6047" s="4">
        <v>0</v>
      </c>
      <c r="N6047" s="2"/>
      <c r="O6047" s="4">
        <v>0</v>
      </c>
      <c r="P6047" s="2"/>
      <c r="Q6047" s="4">
        <f>M6047+O6047</f>
        <v>0</v>
      </c>
    </row>
    <row r="6048" spans="1:17" ht="11.25" hidden="1" customHeight="1" x14ac:dyDescent="0.2">
      <c r="A6048" s="3" t="s">
        <v>2143</v>
      </c>
      <c r="C6048" s="2">
        <v>0</v>
      </c>
      <c r="D6048" s="2"/>
      <c r="E6048" s="2">
        <v>0</v>
      </c>
      <c r="F6048" s="2"/>
      <c r="G6048" s="2">
        <v>0</v>
      </c>
      <c r="H6048" s="2"/>
      <c r="I6048" s="2">
        <v>0</v>
      </c>
      <c r="J6048" s="2"/>
      <c r="K6048" s="4">
        <v>0</v>
      </c>
      <c r="L6048" s="2"/>
      <c r="M6048" s="4">
        <v>0</v>
      </c>
      <c r="N6048" s="2"/>
      <c r="O6048" s="4">
        <v>0</v>
      </c>
      <c r="P6048" s="2"/>
      <c r="Q6048" s="4">
        <v>0</v>
      </c>
    </row>
    <row r="6049" spans="1:17" ht="11.25" customHeight="1" x14ac:dyDescent="0.2">
      <c r="A6049" s="3" t="s">
        <v>2187</v>
      </c>
      <c r="C6049" s="14">
        <v>0</v>
      </c>
      <c r="D6049" s="2"/>
      <c r="E6049" s="14">
        <v>0</v>
      </c>
      <c r="F6049" s="2"/>
      <c r="G6049" s="14">
        <v>0</v>
      </c>
      <c r="H6049" s="2"/>
      <c r="I6049" s="14">
        <v>0</v>
      </c>
      <c r="J6049" s="2"/>
      <c r="K6049" s="15">
        <v>0</v>
      </c>
      <c r="L6049" s="2"/>
      <c r="M6049" s="15">
        <v>0</v>
      </c>
      <c r="N6049" s="2"/>
      <c r="O6049" s="15">
        <v>0</v>
      </c>
      <c r="P6049" s="2"/>
      <c r="Q6049" s="15">
        <v>0</v>
      </c>
    </row>
    <row r="6050" spans="1:17" ht="11.25" customHeight="1" x14ac:dyDescent="0.2">
      <c r="A6050" s="3" t="s">
        <v>1162</v>
      </c>
      <c r="C6050" s="2">
        <f>SUM(C6039:C6049)</f>
        <v>0</v>
      </c>
      <c r="D6050" s="2"/>
      <c r="E6050" s="2">
        <f>SUM(E6039:E6049)</f>
        <v>0</v>
      </c>
      <c r="F6050" s="2"/>
      <c r="G6050" s="2">
        <f>SUM(G6039:G6049)</f>
        <v>0</v>
      </c>
      <c r="H6050" s="2"/>
      <c r="I6050" s="2">
        <f>SUM(I6039:I6049)</f>
        <v>0</v>
      </c>
      <c r="J6050" s="2"/>
      <c r="K6050" s="4">
        <f>SUM(K6039:K6049)</f>
        <v>0</v>
      </c>
      <c r="L6050" s="2"/>
      <c r="M6050" s="4">
        <f>SUM(M6039:M6049)</f>
        <v>0</v>
      </c>
      <c r="N6050" s="2"/>
      <c r="O6050" s="4">
        <f>SUM(O6039:O6049)</f>
        <v>0</v>
      </c>
      <c r="P6050" s="2"/>
      <c r="Q6050" s="4">
        <f>SUM(Q6039:Q6049)</f>
        <v>0</v>
      </c>
    </row>
    <row r="6051" spans="1:17" ht="11.25" customHeight="1" x14ac:dyDescent="0.2">
      <c r="D6051" s="2"/>
      <c r="F6051" s="2"/>
      <c r="H6051" s="2"/>
      <c r="J6051" s="2"/>
      <c r="L6051" s="2"/>
      <c r="N6051" s="2"/>
      <c r="P6051" s="2"/>
    </row>
    <row r="6052" spans="1:17" ht="11.25" customHeight="1" thickBot="1" x14ac:dyDescent="0.25">
      <c r="A6052" s="3" t="s">
        <v>265</v>
      </c>
      <c r="C6052" s="25">
        <f>C6050</f>
        <v>0</v>
      </c>
      <c r="D6052" s="2"/>
      <c r="E6052" s="25">
        <f>E6050</f>
        <v>0</v>
      </c>
      <c r="F6052" s="2"/>
      <c r="G6052" s="25">
        <f>G6050</f>
        <v>0</v>
      </c>
      <c r="H6052" s="2"/>
      <c r="I6052" s="25">
        <f>I6050</f>
        <v>0</v>
      </c>
      <c r="J6052" s="2"/>
      <c r="K6052" s="26">
        <f>K6050</f>
        <v>0</v>
      </c>
      <c r="L6052" s="2"/>
      <c r="M6052" s="26">
        <f>M6050</f>
        <v>0</v>
      </c>
      <c r="N6052" s="2"/>
      <c r="O6052" s="26">
        <f>O6050</f>
        <v>0</v>
      </c>
      <c r="P6052" s="2"/>
      <c r="Q6052" s="26">
        <f>Q6050</f>
        <v>0</v>
      </c>
    </row>
    <row r="6053" spans="1:17" ht="11.25" customHeight="1" thickTop="1" x14ac:dyDescent="0.2">
      <c r="D6053" s="2"/>
      <c r="F6053" s="2"/>
      <c r="H6053" s="2"/>
      <c r="J6053" s="2"/>
      <c r="L6053" s="2"/>
      <c r="N6053" s="2"/>
      <c r="P6053" s="2"/>
    </row>
    <row r="6054" spans="1:17" ht="11.25" customHeight="1" x14ac:dyDescent="0.2">
      <c r="D6054" s="2"/>
      <c r="F6054" s="2"/>
      <c r="H6054" s="2"/>
      <c r="J6054" s="2"/>
      <c r="L6054" s="2"/>
      <c r="N6054" s="2"/>
      <c r="P6054" s="2"/>
    </row>
    <row r="6055" spans="1:17" ht="11.25" customHeight="1" x14ac:dyDescent="0.2">
      <c r="A6055" s="3" t="s">
        <v>266</v>
      </c>
      <c r="C6055" s="2">
        <f>C6034+C6052</f>
        <v>0</v>
      </c>
      <c r="D6055" s="2"/>
      <c r="E6055" s="2">
        <f>E6034+E6052</f>
        <v>0</v>
      </c>
      <c r="F6055" s="2"/>
      <c r="G6055" s="2">
        <f>G6034+G6052</f>
        <v>0</v>
      </c>
      <c r="H6055" s="2"/>
      <c r="I6055" s="2">
        <f>I6034+I6052</f>
        <v>0</v>
      </c>
      <c r="J6055" s="2"/>
      <c r="K6055" s="4">
        <f>K6034+K6052</f>
        <v>0</v>
      </c>
      <c r="L6055" s="2"/>
      <c r="M6055" s="4">
        <f>M6034+M6052</f>
        <v>0</v>
      </c>
      <c r="N6055" s="2"/>
      <c r="P6055" s="2"/>
      <c r="Q6055" s="4">
        <f>Q6034+Q6052</f>
        <v>0</v>
      </c>
    </row>
    <row r="6056" spans="1:17" ht="11.25" customHeight="1" x14ac:dyDescent="0.2"/>
    <row r="6057" spans="1:17" ht="11.25" customHeight="1" x14ac:dyDescent="0.2"/>
    <row r="6058" spans="1:17" ht="11.25" customHeight="1" x14ac:dyDescent="0.2"/>
    <row r="6059" spans="1:17" ht="11.25" customHeight="1" x14ac:dyDescent="0.2"/>
    <row r="6060" spans="1:17" ht="11.25" customHeight="1" x14ac:dyDescent="0.2"/>
    <row r="6061" spans="1:17" ht="11.25" customHeight="1" x14ac:dyDescent="0.2"/>
    <row r="6062" spans="1:17" ht="11.25" customHeight="1" x14ac:dyDescent="0.2"/>
    <row r="6063" spans="1:17" ht="11.25" customHeight="1" x14ac:dyDescent="0.2"/>
    <row r="6064" spans="1:17" ht="11.25" customHeight="1" x14ac:dyDescent="0.2"/>
    <row r="6065" ht="11.25" customHeight="1" x14ac:dyDescent="0.2"/>
    <row r="6066" ht="11.25" customHeight="1" x14ac:dyDescent="0.2"/>
    <row r="6067" ht="11.25" customHeight="1" x14ac:dyDescent="0.2"/>
    <row r="6068" ht="11.25" customHeight="1" x14ac:dyDescent="0.2"/>
    <row r="6069" ht="11.25" customHeight="1" x14ac:dyDescent="0.2"/>
    <row r="6070" ht="11.25" customHeight="1" x14ac:dyDescent="0.2"/>
    <row r="6071" ht="11.25" customHeight="1" x14ac:dyDescent="0.2"/>
    <row r="6072" ht="11.25" customHeight="1" x14ac:dyDescent="0.2"/>
    <row r="6073" ht="11.25" customHeight="1" x14ac:dyDescent="0.2"/>
    <row r="6074" ht="11.25" customHeight="1" x14ac:dyDescent="0.2"/>
    <row r="6075" ht="11.25" customHeight="1" x14ac:dyDescent="0.2"/>
    <row r="6076" ht="11.25" customHeight="1" x14ac:dyDescent="0.2"/>
    <row r="6077" ht="11.25" customHeight="1" x14ac:dyDescent="0.2"/>
    <row r="6078" ht="11.25" customHeight="1" x14ac:dyDescent="0.2"/>
    <row r="6079" ht="11.25" customHeight="1" x14ac:dyDescent="0.2"/>
    <row r="6080" ht="11.25" customHeight="1" x14ac:dyDescent="0.2"/>
    <row r="6081" spans="1:17" ht="11.25" customHeight="1" x14ac:dyDescent="0.2"/>
    <row r="6082" spans="1:17" ht="11.25" customHeight="1" x14ac:dyDescent="0.2"/>
    <row r="6083" spans="1:17" ht="11.25" customHeight="1" x14ac:dyDescent="0.2"/>
    <row r="6084" spans="1:17" ht="11.25" customHeight="1" x14ac:dyDescent="0.2"/>
    <row r="6085" spans="1:17" ht="11.25" customHeight="1" x14ac:dyDescent="0.2"/>
    <row r="6086" spans="1:17" ht="11.25" customHeight="1" x14ac:dyDescent="0.2"/>
    <row r="6087" spans="1:17" ht="11.25" customHeight="1" x14ac:dyDescent="0.2"/>
    <row r="6088" spans="1:17" ht="11.25" customHeight="1" x14ac:dyDescent="0.2"/>
    <row r="6089" spans="1:17" ht="11.25" customHeight="1" x14ac:dyDescent="0.2"/>
    <row r="6090" spans="1:17" ht="11.25" customHeight="1" x14ac:dyDescent="0.2">
      <c r="A6090" s="1"/>
      <c r="B6090" s="1"/>
      <c r="E6090" s="2" t="str">
        <f>$E$1</f>
        <v>CITY OF BRADY</v>
      </c>
    </row>
    <row r="6091" spans="1:17" ht="11.25" customHeight="1" x14ac:dyDescent="0.2">
      <c r="E6091" s="2" t="str">
        <f>$E$2</f>
        <v>BUDGET REPORT</v>
      </c>
    </row>
    <row r="6092" spans="1:17" ht="11.25" customHeight="1" x14ac:dyDescent="0.2">
      <c r="E6092" s="2" t="str">
        <f>$E$3</f>
        <v>FISCAL YEAR 2022 - 2023</v>
      </c>
    </row>
    <row r="6093" spans="1:17" ht="11.25" customHeight="1" x14ac:dyDescent="0.2">
      <c r="A6093" s="3" t="s">
        <v>2188</v>
      </c>
    </row>
    <row r="6094" spans="1:17" ht="11.25" customHeight="1" x14ac:dyDescent="0.2">
      <c r="A6094" s="3" t="s">
        <v>2189</v>
      </c>
    </row>
    <row r="6095" spans="1:17" ht="11.25" customHeight="1" x14ac:dyDescent="0.2">
      <c r="I6095" s="49" t="str">
        <f>$I$6</f>
        <v>(----- 2021-2022 ------)</v>
      </c>
      <c r="J6095" s="49"/>
      <c r="K6095" s="49"/>
      <c r="L6095" s="6"/>
      <c r="M6095" s="49" t="str">
        <f>$M$6</f>
        <v>2022-2023</v>
      </c>
      <c r="N6095" s="49"/>
      <c r="O6095" s="49"/>
      <c r="P6095" s="49"/>
      <c r="Q6095" s="49"/>
    </row>
    <row r="6096" spans="1:17" ht="11.25" customHeight="1" x14ac:dyDescent="0.2">
      <c r="C6096" s="7" t="str">
        <f>$C$7</f>
        <v>2018-2019</v>
      </c>
      <c r="D6096" s="6"/>
      <c r="E6096" s="7" t="str">
        <f>$E$7</f>
        <v>2019-2020</v>
      </c>
      <c r="F6096" s="6"/>
      <c r="G6096" s="7" t="str">
        <f>$G$7</f>
        <v>2020-2021</v>
      </c>
      <c r="H6096" s="6"/>
      <c r="I6096" s="7" t="s">
        <v>9</v>
      </c>
      <c r="J6096" s="6"/>
      <c r="K6096" s="8" t="str">
        <f>+$K$7</f>
        <v>PROJECTED</v>
      </c>
      <c r="L6096" s="6"/>
      <c r="M6096" s="8" t="str">
        <f>$M$7</f>
        <v>2022-2023</v>
      </c>
      <c r="N6096" s="6"/>
      <c r="O6096" s="8" t="str">
        <f>$O$7</f>
        <v>2022-2023</v>
      </c>
      <c r="P6096" s="6"/>
      <c r="Q6096" s="8" t="str">
        <f>$Q$7</f>
        <v xml:space="preserve">APPROVED </v>
      </c>
    </row>
    <row r="6097" spans="1:17" ht="11.25" customHeight="1" x14ac:dyDescent="0.2">
      <c r="A6097" s="9" t="s">
        <v>268</v>
      </c>
      <c r="C6097" s="10" t="s">
        <v>12</v>
      </c>
      <c r="D6097" s="6"/>
      <c r="E6097" s="10" t="s">
        <v>12</v>
      </c>
      <c r="F6097" s="6"/>
      <c r="G6097" s="10" t="s">
        <v>12</v>
      </c>
      <c r="H6097" s="6"/>
      <c r="I6097" s="10" t="s">
        <v>13</v>
      </c>
      <c r="J6097" s="6"/>
      <c r="K6097" s="11" t="s">
        <v>13</v>
      </c>
      <c r="L6097" s="6"/>
      <c r="M6097" s="11" t="str">
        <f>$M$8</f>
        <v>BASE</v>
      </c>
      <c r="N6097" s="6"/>
      <c r="O6097" s="11" t="str">
        <f>$O$8</f>
        <v>SUPPLEMENTAL</v>
      </c>
      <c r="P6097" s="6"/>
      <c r="Q6097" s="11" t="str">
        <f>$Q$8</f>
        <v>BUDGET</v>
      </c>
    </row>
    <row r="6098" spans="1:17" ht="11.25" customHeight="1" x14ac:dyDescent="0.2"/>
    <row r="6099" spans="1:17" ht="11.25" customHeight="1" x14ac:dyDescent="0.2">
      <c r="A6099" s="12" t="s">
        <v>281</v>
      </c>
      <c r="D6099" s="2"/>
      <c r="F6099" s="2"/>
      <c r="H6099" s="2"/>
      <c r="J6099" s="2"/>
      <c r="L6099" s="2"/>
      <c r="N6099" s="2"/>
      <c r="P6099" s="2"/>
    </row>
    <row r="6100" spans="1:17" ht="11.25" customHeight="1" x14ac:dyDescent="0.2">
      <c r="A6100" s="3" t="s">
        <v>2190</v>
      </c>
      <c r="C6100" s="2">
        <v>0</v>
      </c>
      <c r="D6100" s="2"/>
      <c r="E6100" s="2">
        <v>0</v>
      </c>
      <c r="F6100" s="2"/>
      <c r="G6100" s="2">
        <v>0</v>
      </c>
      <c r="H6100" s="2"/>
      <c r="I6100" s="2">
        <v>0</v>
      </c>
      <c r="J6100" s="2"/>
      <c r="K6100" s="4">
        <v>0</v>
      </c>
      <c r="L6100" s="2"/>
      <c r="M6100" s="4">
        <v>0</v>
      </c>
      <c r="N6100" s="2"/>
      <c r="O6100" s="4">
        <v>0</v>
      </c>
      <c r="P6100" s="2"/>
      <c r="Q6100" s="4">
        <f>M6100+O6100</f>
        <v>0</v>
      </c>
    </row>
    <row r="6101" spans="1:17" ht="11.25" customHeight="1" x14ac:dyDescent="0.2">
      <c r="A6101" s="3" t="s">
        <v>2191</v>
      </c>
      <c r="C6101" s="2">
        <v>0</v>
      </c>
      <c r="D6101" s="2"/>
      <c r="E6101" s="2">
        <v>0</v>
      </c>
      <c r="F6101" s="2"/>
      <c r="G6101" s="2">
        <v>0</v>
      </c>
      <c r="H6101" s="2"/>
      <c r="I6101" s="2">
        <v>0</v>
      </c>
      <c r="J6101" s="2"/>
      <c r="K6101" s="4">
        <v>0</v>
      </c>
      <c r="L6101" s="2"/>
      <c r="M6101" s="4">
        <v>0</v>
      </c>
      <c r="N6101" s="2"/>
      <c r="O6101" s="4">
        <v>0</v>
      </c>
      <c r="P6101" s="2"/>
      <c r="Q6101" s="4">
        <f>M6101+O6101</f>
        <v>0</v>
      </c>
    </row>
    <row r="6102" spans="1:17" ht="11.25" customHeight="1" x14ac:dyDescent="0.2">
      <c r="A6102" s="3" t="s">
        <v>2192</v>
      </c>
      <c r="C6102" s="2">
        <v>0</v>
      </c>
      <c r="D6102" s="2"/>
      <c r="E6102" s="2">
        <v>0</v>
      </c>
      <c r="F6102" s="2"/>
      <c r="G6102" s="2">
        <v>0</v>
      </c>
      <c r="H6102" s="2"/>
      <c r="I6102" s="2">
        <v>0</v>
      </c>
      <c r="J6102" s="2"/>
      <c r="K6102" s="4">
        <v>0</v>
      </c>
      <c r="L6102" s="2"/>
      <c r="M6102" s="4">
        <v>0</v>
      </c>
      <c r="N6102" s="2"/>
      <c r="O6102" s="4">
        <v>0</v>
      </c>
      <c r="P6102" s="2"/>
      <c r="Q6102" s="4">
        <f>M6102+O6102</f>
        <v>0</v>
      </c>
    </row>
    <row r="6103" spans="1:17" ht="11.25" customHeight="1" x14ac:dyDescent="0.2">
      <c r="A6103" s="3" t="s">
        <v>2193</v>
      </c>
      <c r="C6103" s="2">
        <v>0</v>
      </c>
      <c r="D6103" s="2"/>
      <c r="E6103" s="2">
        <v>0</v>
      </c>
      <c r="F6103" s="2"/>
      <c r="G6103" s="2">
        <v>0</v>
      </c>
      <c r="H6103" s="2"/>
      <c r="I6103" s="2">
        <v>0</v>
      </c>
      <c r="J6103" s="2"/>
      <c r="K6103" s="4">
        <v>0</v>
      </c>
      <c r="L6103" s="2"/>
      <c r="M6103" s="4">
        <v>0</v>
      </c>
      <c r="N6103" s="2"/>
      <c r="O6103" s="4">
        <v>0</v>
      </c>
      <c r="P6103" s="2"/>
      <c r="Q6103" s="4">
        <f>M6103+O6103</f>
        <v>0</v>
      </c>
    </row>
    <row r="6104" spans="1:17" ht="11.25" customHeight="1" x14ac:dyDescent="0.2">
      <c r="A6104" s="3" t="s">
        <v>2194</v>
      </c>
      <c r="C6104" s="2">
        <v>0</v>
      </c>
      <c r="D6104" s="2"/>
      <c r="E6104" s="2">
        <v>0</v>
      </c>
      <c r="F6104" s="2"/>
      <c r="G6104" s="2">
        <v>0</v>
      </c>
      <c r="H6104" s="2"/>
      <c r="I6104" s="2">
        <v>0</v>
      </c>
      <c r="J6104" s="2"/>
      <c r="K6104" s="4">
        <v>0</v>
      </c>
      <c r="L6104" s="2"/>
      <c r="M6104" s="4">
        <v>0</v>
      </c>
      <c r="N6104" s="2"/>
      <c r="O6104" s="4">
        <v>0</v>
      </c>
      <c r="P6104" s="2"/>
      <c r="Q6104" s="4">
        <v>0</v>
      </c>
    </row>
    <row r="6105" spans="1:17" ht="11.25" customHeight="1" x14ac:dyDescent="0.2">
      <c r="A6105" s="3" t="s">
        <v>2195</v>
      </c>
      <c r="C6105" s="14">
        <v>0</v>
      </c>
      <c r="D6105" s="2"/>
      <c r="E6105" s="14">
        <v>0</v>
      </c>
      <c r="F6105" s="2"/>
      <c r="G6105" s="14">
        <v>0</v>
      </c>
      <c r="H6105" s="2"/>
      <c r="I6105" s="14">
        <v>0</v>
      </c>
      <c r="J6105" s="2"/>
      <c r="K6105" s="15">
        <v>0</v>
      </c>
      <c r="L6105" s="2"/>
      <c r="M6105" s="15">
        <v>0</v>
      </c>
      <c r="N6105" s="2"/>
      <c r="O6105" s="15">
        <v>0</v>
      </c>
      <c r="P6105" s="2"/>
      <c r="Q6105" s="15">
        <f>M6105+O6105</f>
        <v>0</v>
      </c>
    </row>
    <row r="6106" spans="1:17" ht="11.25" hidden="1" customHeight="1" x14ac:dyDescent="0.2">
      <c r="A6106" s="3" t="s">
        <v>2159</v>
      </c>
      <c r="C6106" s="2">
        <v>0</v>
      </c>
      <c r="D6106" s="2"/>
      <c r="E6106" s="2">
        <v>0</v>
      </c>
      <c r="F6106" s="2"/>
      <c r="G6106" s="2">
        <v>0</v>
      </c>
      <c r="H6106" s="2"/>
      <c r="I6106" s="2">
        <v>0</v>
      </c>
      <c r="J6106" s="2"/>
      <c r="K6106" s="4">
        <v>0</v>
      </c>
      <c r="L6106" s="2"/>
      <c r="M6106" s="4">
        <v>0</v>
      </c>
      <c r="N6106" s="2"/>
      <c r="O6106" s="4">
        <v>0</v>
      </c>
      <c r="P6106" s="2"/>
      <c r="Q6106" s="4">
        <f>M6106+O6106</f>
        <v>0</v>
      </c>
    </row>
    <row r="6107" spans="1:17" ht="11.25" hidden="1" customHeight="1" x14ac:dyDescent="0.2">
      <c r="A6107" s="3" t="s">
        <v>2196</v>
      </c>
      <c r="C6107" s="2">
        <v>0</v>
      </c>
      <c r="D6107" s="2"/>
      <c r="E6107" s="2">
        <v>0</v>
      </c>
      <c r="F6107" s="2"/>
      <c r="G6107" s="2">
        <v>0</v>
      </c>
      <c r="H6107" s="2"/>
      <c r="I6107" s="2">
        <v>0</v>
      </c>
      <c r="J6107" s="2"/>
      <c r="K6107" s="4">
        <v>0</v>
      </c>
      <c r="L6107" s="2"/>
      <c r="M6107" s="4">
        <v>0</v>
      </c>
      <c r="N6107" s="2"/>
      <c r="O6107" s="4">
        <v>0</v>
      </c>
      <c r="P6107" s="2"/>
      <c r="Q6107" s="4">
        <f>M6107+O6107</f>
        <v>0</v>
      </c>
    </row>
    <row r="6108" spans="1:17" ht="11.25" hidden="1" customHeight="1" x14ac:dyDescent="0.2">
      <c r="A6108" s="3" t="s">
        <v>2161</v>
      </c>
      <c r="C6108" s="14">
        <v>0</v>
      </c>
      <c r="D6108" s="2"/>
      <c r="E6108" s="14">
        <v>0</v>
      </c>
      <c r="F6108" s="2"/>
      <c r="G6108" s="14">
        <v>0</v>
      </c>
      <c r="H6108" s="2"/>
      <c r="I6108" s="14">
        <v>0</v>
      </c>
      <c r="J6108" s="2"/>
      <c r="K6108" s="15">
        <v>0</v>
      </c>
      <c r="L6108" s="2"/>
      <c r="M6108" s="15">
        <v>0</v>
      </c>
      <c r="N6108" s="2"/>
      <c r="O6108" s="15">
        <v>0</v>
      </c>
      <c r="P6108" s="2"/>
      <c r="Q6108" s="15">
        <f>M6108+O6108</f>
        <v>0</v>
      </c>
    </row>
    <row r="6109" spans="1:17" ht="11.25" customHeight="1" x14ac:dyDescent="0.2">
      <c r="A6109" s="3" t="s">
        <v>299</v>
      </c>
      <c r="C6109" s="2">
        <f>SUM(C6100:C6108)</f>
        <v>0</v>
      </c>
      <c r="D6109" s="2"/>
      <c r="E6109" s="2">
        <f>SUM(E6100:E6108)</f>
        <v>0</v>
      </c>
      <c r="F6109" s="2"/>
      <c r="G6109" s="2">
        <f>SUM(G6100:G6108)</f>
        <v>0</v>
      </c>
      <c r="H6109" s="2"/>
      <c r="I6109" s="2">
        <f>SUM(I6100:I6108)</f>
        <v>0</v>
      </c>
      <c r="J6109" s="2"/>
      <c r="K6109" s="4">
        <f>SUM(K6100:K6108)</f>
        <v>0</v>
      </c>
      <c r="L6109" s="2"/>
      <c r="M6109" s="4">
        <f>SUM(M6100:M6108)</f>
        <v>0</v>
      </c>
      <c r="N6109" s="2"/>
      <c r="O6109" s="4">
        <f>SUM(O6100:O6108)</f>
        <v>0</v>
      </c>
      <c r="P6109" s="2"/>
      <c r="Q6109" s="4">
        <f>M6109+O6109</f>
        <v>0</v>
      </c>
    </row>
    <row r="6110" spans="1:17" ht="11.25" customHeight="1" x14ac:dyDescent="0.2">
      <c r="D6110" s="2"/>
      <c r="F6110" s="2"/>
      <c r="H6110" s="2"/>
      <c r="J6110" s="2"/>
      <c r="L6110" s="2"/>
      <c r="N6110" s="2"/>
      <c r="P6110" s="2"/>
    </row>
    <row r="6111" spans="1:17" ht="11.25" customHeight="1" x14ac:dyDescent="0.2">
      <c r="A6111" s="12" t="s">
        <v>300</v>
      </c>
      <c r="D6111" s="2"/>
      <c r="F6111" s="2"/>
      <c r="H6111" s="2"/>
      <c r="J6111" s="2"/>
      <c r="L6111" s="2"/>
      <c r="N6111" s="2"/>
      <c r="P6111" s="2"/>
    </row>
    <row r="6112" spans="1:17" ht="11.25" customHeight="1" x14ac:dyDescent="0.2">
      <c r="A6112" s="3" t="s">
        <v>2197</v>
      </c>
      <c r="C6112" s="2">
        <v>0</v>
      </c>
      <c r="D6112" s="2"/>
      <c r="E6112" s="2">
        <v>0</v>
      </c>
      <c r="F6112" s="2"/>
      <c r="G6112" s="2">
        <v>0</v>
      </c>
      <c r="H6112" s="2"/>
      <c r="I6112" s="2">
        <v>0</v>
      </c>
      <c r="J6112" s="2"/>
      <c r="K6112" s="4">
        <v>0</v>
      </c>
      <c r="L6112" s="2"/>
      <c r="M6112" s="4">
        <v>0</v>
      </c>
      <c r="N6112" s="2"/>
      <c r="O6112" s="4">
        <v>0</v>
      </c>
      <c r="P6112" s="2"/>
      <c r="Q6112" s="4">
        <f t="shared" ref="Q6112:Q6120" si="149">M6112+O6112</f>
        <v>0</v>
      </c>
    </row>
    <row r="6113" spans="1:17" ht="11.25" customHeight="1" x14ac:dyDescent="0.2">
      <c r="A6113" s="3" t="s">
        <v>2198</v>
      </c>
      <c r="C6113" s="2">
        <v>0</v>
      </c>
      <c r="D6113" s="2"/>
      <c r="E6113" s="2">
        <v>0</v>
      </c>
      <c r="F6113" s="2"/>
      <c r="G6113" s="2">
        <v>0</v>
      </c>
      <c r="H6113" s="2"/>
      <c r="I6113" s="2">
        <v>0</v>
      </c>
      <c r="J6113" s="2"/>
      <c r="K6113" s="4">
        <v>0</v>
      </c>
      <c r="L6113" s="2"/>
      <c r="M6113" s="4">
        <v>0</v>
      </c>
      <c r="N6113" s="2"/>
      <c r="O6113" s="4">
        <v>0</v>
      </c>
      <c r="P6113" s="2"/>
      <c r="Q6113" s="4">
        <f t="shared" si="149"/>
        <v>0</v>
      </c>
    </row>
    <row r="6114" spans="1:17" ht="11.25" customHeight="1" x14ac:dyDescent="0.2">
      <c r="A6114" s="3" t="s">
        <v>2199</v>
      </c>
      <c r="C6114" s="2">
        <v>0</v>
      </c>
      <c r="D6114" s="2"/>
      <c r="E6114" s="2">
        <v>0</v>
      </c>
      <c r="F6114" s="2"/>
      <c r="G6114" s="2">
        <v>0</v>
      </c>
      <c r="H6114" s="2"/>
      <c r="I6114" s="2">
        <v>0</v>
      </c>
      <c r="J6114" s="2"/>
      <c r="K6114" s="4">
        <v>0</v>
      </c>
      <c r="L6114" s="2"/>
      <c r="M6114" s="4">
        <v>0</v>
      </c>
      <c r="N6114" s="2"/>
      <c r="O6114" s="4">
        <v>0</v>
      </c>
      <c r="P6114" s="2"/>
      <c r="Q6114" s="4">
        <f t="shared" si="149"/>
        <v>0</v>
      </c>
    </row>
    <row r="6115" spans="1:17" ht="11.25" customHeight="1" x14ac:dyDescent="0.2">
      <c r="A6115" s="3" t="s">
        <v>2200</v>
      </c>
      <c r="C6115" s="2">
        <v>0</v>
      </c>
      <c r="D6115" s="2"/>
      <c r="E6115" s="2">
        <v>0</v>
      </c>
      <c r="F6115" s="2"/>
      <c r="G6115" s="2">
        <v>0</v>
      </c>
      <c r="H6115" s="2"/>
      <c r="I6115" s="2">
        <v>0</v>
      </c>
      <c r="J6115" s="2"/>
      <c r="K6115" s="4">
        <v>0</v>
      </c>
      <c r="L6115" s="2"/>
      <c r="M6115" s="4">
        <v>0</v>
      </c>
      <c r="N6115" s="2"/>
      <c r="O6115" s="4">
        <v>0</v>
      </c>
      <c r="P6115" s="2"/>
      <c r="Q6115" s="4">
        <f t="shared" si="149"/>
        <v>0</v>
      </c>
    </row>
    <row r="6116" spans="1:17" ht="11.25" customHeight="1" x14ac:dyDescent="0.2">
      <c r="A6116" s="3" t="s">
        <v>2201</v>
      </c>
      <c r="C6116" s="2">
        <v>0</v>
      </c>
      <c r="D6116" s="2"/>
      <c r="E6116" s="2">
        <v>0</v>
      </c>
      <c r="F6116" s="2"/>
      <c r="G6116" s="2">
        <v>0</v>
      </c>
      <c r="H6116" s="2"/>
      <c r="I6116" s="2">
        <v>0</v>
      </c>
      <c r="J6116" s="2"/>
      <c r="K6116" s="4">
        <v>0</v>
      </c>
      <c r="L6116" s="2"/>
      <c r="M6116" s="4">
        <v>0</v>
      </c>
      <c r="N6116" s="2"/>
      <c r="O6116" s="4">
        <v>0</v>
      </c>
      <c r="P6116" s="2"/>
      <c r="Q6116" s="4">
        <f t="shared" si="149"/>
        <v>0</v>
      </c>
    </row>
    <row r="6117" spans="1:17" ht="11.25" customHeight="1" x14ac:dyDescent="0.2">
      <c r="A6117" s="3" t="s">
        <v>2202</v>
      </c>
      <c r="C6117" s="14">
        <v>0</v>
      </c>
      <c r="D6117" s="2"/>
      <c r="E6117" s="14">
        <v>0</v>
      </c>
      <c r="F6117" s="2"/>
      <c r="G6117" s="14">
        <v>0</v>
      </c>
      <c r="H6117" s="2"/>
      <c r="I6117" s="14">
        <v>0</v>
      </c>
      <c r="J6117" s="2"/>
      <c r="K6117" s="15">
        <v>0</v>
      </c>
      <c r="L6117" s="2"/>
      <c r="M6117" s="15">
        <v>0</v>
      </c>
      <c r="N6117" s="2"/>
      <c r="O6117" s="15">
        <v>0</v>
      </c>
      <c r="P6117" s="2"/>
      <c r="Q6117" s="15">
        <f t="shared" si="149"/>
        <v>0</v>
      </c>
    </row>
    <row r="6118" spans="1:17" ht="11.25" hidden="1" customHeight="1" x14ac:dyDescent="0.2">
      <c r="A6118" s="3" t="s">
        <v>2203</v>
      </c>
      <c r="C6118" s="2">
        <v>0</v>
      </c>
      <c r="D6118" s="2"/>
      <c r="E6118" s="2">
        <v>0</v>
      </c>
      <c r="F6118" s="2"/>
      <c r="G6118" s="2">
        <v>0</v>
      </c>
      <c r="H6118" s="2"/>
      <c r="I6118" s="2">
        <v>0</v>
      </c>
      <c r="J6118" s="2"/>
      <c r="K6118" s="4">
        <v>0</v>
      </c>
      <c r="L6118" s="2"/>
      <c r="M6118" s="4">
        <v>0</v>
      </c>
      <c r="N6118" s="2"/>
      <c r="O6118" s="4">
        <v>0</v>
      </c>
      <c r="P6118" s="2"/>
      <c r="Q6118" s="4">
        <f t="shared" si="149"/>
        <v>0</v>
      </c>
    </row>
    <row r="6119" spans="1:17" ht="11.25" hidden="1" customHeight="1" x14ac:dyDescent="0.2">
      <c r="A6119" s="3" t="s">
        <v>2204</v>
      </c>
      <c r="C6119" s="14">
        <v>0</v>
      </c>
      <c r="D6119" s="2"/>
      <c r="E6119" s="14">
        <v>0</v>
      </c>
      <c r="F6119" s="2"/>
      <c r="G6119" s="14">
        <v>0</v>
      </c>
      <c r="H6119" s="2"/>
      <c r="I6119" s="14">
        <v>0</v>
      </c>
      <c r="J6119" s="2"/>
      <c r="K6119" s="15">
        <v>0</v>
      </c>
      <c r="L6119" s="2"/>
      <c r="M6119" s="15">
        <v>0</v>
      </c>
      <c r="N6119" s="2"/>
      <c r="O6119" s="15">
        <v>0</v>
      </c>
      <c r="P6119" s="2"/>
      <c r="Q6119" s="15">
        <f t="shared" si="149"/>
        <v>0</v>
      </c>
    </row>
    <row r="6120" spans="1:17" ht="11.25" hidden="1" customHeight="1" x14ac:dyDescent="0.2">
      <c r="A6120" s="3" t="s">
        <v>2170</v>
      </c>
      <c r="C6120" s="14">
        <v>0</v>
      </c>
      <c r="D6120" s="2"/>
      <c r="E6120" s="14">
        <v>0</v>
      </c>
      <c r="F6120" s="2"/>
      <c r="G6120" s="14">
        <v>0</v>
      </c>
      <c r="H6120" s="2"/>
      <c r="I6120" s="14">
        <v>0</v>
      </c>
      <c r="J6120" s="2"/>
      <c r="K6120" s="15">
        <v>0</v>
      </c>
      <c r="L6120" s="2"/>
      <c r="M6120" s="15">
        <v>0</v>
      </c>
      <c r="N6120" s="2"/>
      <c r="O6120" s="15">
        <v>0</v>
      </c>
      <c r="P6120" s="2"/>
      <c r="Q6120" s="15">
        <f t="shared" si="149"/>
        <v>0</v>
      </c>
    </row>
    <row r="6121" spans="1:17" ht="11.25" customHeight="1" x14ac:dyDescent="0.2">
      <c r="A6121" s="3" t="s">
        <v>322</v>
      </c>
      <c r="C6121" s="2">
        <f>SUM(C6112:C6120)</f>
        <v>0</v>
      </c>
      <c r="D6121" s="2"/>
      <c r="E6121" s="2">
        <f>SUM(E6112:E6120)</f>
        <v>0</v>
      </c>
      <c r="F6121" s="2"/>
      <c r="G6121" s="2">
        <f>SUM(G6112:G6120)</f>
        <v>0</v>
      </c>
      <c r="H6121" s="2"/>
      <c r="I6121" s="2">
        <f>SUM(I6112:I6120)</f>
        <v>0</v>
      </c>
      <c r="J6121" s="2"/>
      <c r="K6121" s="4">
        <f>SUM(K6112:K6120)</f>
        <v>0</v>
      </c>
      <c r="L6121" s="2"/>
      <c r="M6121" s="4">
        <f>SUM(M6112:M6120)</f>
        <v>0</v>
      </c>
      <c r="N6121" s="2"/>
      <c r="O6121" s="4">
        <f>SUM(O6112:O6120)</f>
        <v>0</v>
      </c>
      <c r="P6121" s="2"/>
      <c r="Q6121" s="4">
        <f>SUM(Q6112:Q6120)</f>
        <v>0</v>
      </c>
    </row>
    <row r="6122" spans="1:17" ht="11.25" customHeight="1" x14ac:dyDescent="0.2">
      <c r="D6122" s="2"/>
      <c r="F6122" s="2"/>
      <c r="H6122" s="2"/>
      <c r="J6122" s="2"/>
      <c r="L6122" s="2"/>
      <c r="N6122" s="2"/>
      <c r="P6122" s="2"/>
    </row>
    <row r="6123" spans="1:17" ht="11.25" hidden="1" customHeight="1" x14ac:dyDescent="0.2">
      <c r="A6123" s="3" t="s">
        <v>2205</v>
      </c>
      <c r="C6123" s="14">
        <v>0</v>
      </c>
      <c r="D6123" s="2"/>
      <c r="E6123" s="14">
        <v>0</v>
      </c>
      <c r="F6123" s="2"/>
      <c r="G6123" s="14">
        <v>0</v>
      </c>
      <c r="H6123" s="2"/>
      <c r="I6123" s="14">
        <v>0</v>
      </c>
      <c r="J6123" s="2"/>
      <c r="K6123" s="15">
        <v>0</v>
      </c>
      <c r="L6123" s="2"/>
      <c r="M6123" s="15">
        <v>0</v>
      </c>
      <c r="N6123" s="2"/>
      <c r="O6123" s="15">
        <v>0</v>
      </c>
      <c r="P6123" s="2"/>
      <c r="Q6123" s="15">
        <f>+M6123+O6123</f>
        <v>0</v>
      </c>
    </row>
    <row r="6124" spans="1:17" ht="11.25" hidden="1" customHeight="1" x14ac:dyDescent="0.2">
      <c r="A6124" s="3" t="s">
        <v>2172</v>
      </c>
      <c r="C6124" s="2">
        <f>+C6123</f>
        <v>0</v>
      </c>
      <c r="D6124" s="2"/>
      <c r="E6124" s="2">
        <f>+E6123</f>
        <v>0</v>
      </c>
      <c r="F6124" s="2"/>
      <c r="G6124" s="2">
        <f>+G6123</f>
        <v>0</v>
      </c>
      <c r="H6124" s="2"/>
      <c r="I6124" s="2">
        <f>+I6123</f>
        <v>0</v>
      </c>
      <c r="J6124" s="2"/>
      <c r="K6124" s="4">
        <f>+K6123</f>
        <v>0</v>
      </c>
      <c r="L6124" s="2"/>
      <c r="M6124" s="4">
        <f>+M6123</f>
        <v>0</v>
      </c>
      <c r="N6124" s="2"/>
      <c r="O6124" s="4">
        <f>+O6123</f>
        <v>0</v>
      </c>
      <c r="P6124" s="2"/>
      <c r="Q6124" s="4">
        <f>+Q6123</f>
        <v>0</v>
      </c>
    </row>
    <row r="6125" spans="1:17" ht="11.25" customHeight="1" x14ac:dyDescent="0.2">
      <c r="D6125" s="2"/>
      <c r="F6125" s="2"/>
      <c r="H6125" s="2"/>
      <c r="J6125" s="2"/>
      <c r="L6125" s="2"/>
      <c r="N6125" s="2"/>
      <c r="P6125" s="2"/>
    </row>
    <row r="6126" spans="1:17" ht="11.25" customHeight="1" x14ac:dyDescent="0.2">
      <c r="A6126" s="3" t="s">
        <v>2173</v>
      </c>
      <c r="D6126" s="2"/>
      <c r="F6126" s="2"/>
      <c r="H6126" s="2"/>
      <c r="J6126" s="2"/>
      <c r="L6126" s="2"/>
      <c r="N6126" s="2"/>
      <c r="P6126" s="2"/>
    </row>
    <row r="6127" spans="1:17" ht="11.25" customHeight="1" x14ac:dyDescent="0.2">
      <c r="A6127" s="3" t="s">
        <v>2206</v>
      </c>
      <c r="C6127" s="14">
        <v>0</v>
      </c>
      <c r="D6127" s="2"/>
      <c r="E6127" s="14">
        <v>0</v>
      </c>
      <c r="F6127" s="2"/>
      <c r="G6127" s="14">
        <v>0</v>
      </c>
      <c r="H6127" s="2"/>
      <c r="I6127" s="14">
        <v>0</v>
      </c>
      <c r="J6127" s="2"/>
      <c r="K6127" s="15">
        <v>0</v>
      </c>
      <c r="L6127" s="2"/>
      <c r="M6127" s="15">
        <v>0</v>
      </c>
      <c r="N6127" s="2"/>
      <c r="O6127" s="15">
        <v>0</v>
      </c>
      <c r="P6127" s="2"/>
      <c r="Q6127" s="15">
        <f>+M6127+O6127</f>
        <v>0</v>
      </c>
    </row>
    <row r="6128" spans="1:17" ht="11.25" customHeight="1" x14ac:dyDescent="0.2">
      <c r="A6128" s="3" t="s">
        <v>2175</v>
      </c>
      <c r="C6128" s="2">
        <f>+C6127</f>
        <v>0</v>
      </c>
      <c r="D6128" s="2"/>
      <c r="E6128" s="2">
        <f>+E6127</f>
        <v>0</v>
      </c>
      <c r="F6128" s="2"/>
      <c r="G6128" s="2">
        <f>+G6127</f>
        <v>0</v>
      </c>
      <c r="H6128" s="2"/>
      <c r="I6128" s="2">
        <f>+I6127</f>
        <v>0</v>
      </c>
      <c r="J6128" s="2"/>
      <c r="K6128" s="4">
        <f>+K6127</f>
        <v>0</v>
      </c>
      <c r="L6128" s="2"/>
      <c r="M6128" s="4">
        <f>+M6127</f>
        <v>0</v>
      </c>
      <c r="N6128" s="2"/>
      <c r="O6128" s="4">
        <f>+O6127</f>
        <v>0</v>
      </c>
      <c r="P6128" s="2"/>
      <c r="Q6128" s="4">
        <f>+M6128+O6128</f>
        <v>0</v>
      </c>
    </row>
    <row r="6129" spans="1:17" ht="11.25" customHeight="1" x14ac:dyDescent="0.2">
      <c r="D6129" s="2"/>
      <c r="F6129" s="2"/>
      <c r="H6129" s="2"/>
      <c r="J6129" s="2"/>
      <c r="L6129" s="2"/>
      <c r="N6129" s="2"/>
      <c r="P6129" s="2"/>
    </row>
    <row r="6130" spans="1:17" ht="11.25" customHeight="1" x14ac:dyDescent="0.2">
      <c r="D6130" s="2"/>
      <c r="F6130" s="2"/>
      <c r="H6130" s="2"/>
      <c r="J6130" s="2"/>
      <c r="L6130" s="2"/>
      <c r="N6130" s="2"/>
      <c r="P6130" s="2"/>
    </row>
    <row r="6131" spans="1:17" ht="11.25" customHeight="1" x14ac:dyDescent="0.2">
      <c r="A6131" s="3" t="s">
        <v>2207</v>
      </c>
      <c r="C6131" s="2">
        <f>C6109+C6121+C6124+C6128</f>
        <v>0</v>
      </c>
      <c r="D6131" s="2"/>
      <c r="E6131" s="2">
        <f>E6109+E6121+E6124+E6128</f>
        <v>0</v>
      </c>
      <c r="F6131" s="2"/>
      <c r="G6131" s="2">
        <f>G6109+G6121+G6124+G6128</f>
        <v>0</v>
      </c>
      <c r="H6131" s="2"/>
      <c r="I6131" s="2">
        <f>I6109+I6121+I6124+I6128</f>
        <v>0</v>
      </c>
      <c r="J6131" s="2"/>
      <c r="K6131" s="4">
        <f>K6109+K6121+K6124+K6128</f>
        <v>0</v>
      </c>
      <c r="L6131" s="2"/>
      <c r="M6131" s="4">
        <f>M6109+M6121+M6124+M6128</f>
        <v>0</v>
      </c>
      <c r="N6131" s="4"/>
      <c r="O6131" s="4">
        <f>O6109+O6121+O6124+O6128</f>
        <v>0</v>
      </c>
      <c r="P6131" s="4"/>
      <c r="Q6131" s="4">
        <f>Q6109+Q6121+Q6124+Q6128</f>
        <v>0</v>
      </c>
    </row>
    <row r="6132" spans="1:17" ht="11.25" customHeight="1" x14ac:dyDescent="0.2"/>
    <row r="6133" spans="1:17" ht="11.25" customHeight="1" x14ac:dyDescent="0.2"/>
    <row r="6134" spans="1:17" ht="11.25" customHeight="1" x14ac:dyDescent="0.2"/>
    <row r="6135" spans="1:17" ht="11.25" customHeight="1" x14ac:dyDescent="0.2"/>
    <row r="6136" spans="1:17" ht="11.25" customHeight="1" x14ac:dyDescent="0.2"/>
    <row r="6137" spans="1:17" ht="11.25" customHeight="1" x14ac:dyDescent="0.2"/>
    <row r="6138" spans="1:17" ht="11.25" customHeight="1" x14ac:dyDescent="0.2"/>
    <row r="6139" spans="1:17" ht="11.25" customHeight="1" x14ac:dyDescent="0.2"/>
    <row r="6140" spans="1:17" ht="11.25" customHeight="1" x14ac:dyDescent="0.2"/>
    <row r="6141" spans="1:17" ht="11.25" customHeight="1" x14ac:dyDescent="0.2"/>
    <row r="6142" spans="1:17" ht="11.25" customHeight="1" x14ac:dyDescent="0.2"/>
    <row r="6143" spans="1:17" ht="11.25" customHeight="1" x14ac:dyDescent="0.2"/>
    <row r="6144" spans="1:17" ht="11.25" customHeight="1" x14ac:dyDescent="0.2"/>
    <row r="6145" spans="1:5" ht="11.25" customHeight="1" x14ac:dyDescent="0.2"/>
    <row r="6146" spans="1:5" ht="11.25" customHeight="1" x14ac:dyDescent="0.2"/>
    <row r="6147" spans="1:5" ht="11.25" customHeight="1" x14ac:dyDescent="0.2"/>
    <row r="6148" spans="1:5" ht="11.25" customHeight="1" x14ac:dyDescent="0.2"/>
    <row r="6149" spans="1:5" ht="11.25" customHeight="1" x14ac:dyDescent="0.2"/>
    <row r="6150" spans="1:5" ht="11.25" customHeight="1" x14ac:dyDescent="0.2"/>
    <row r="6151" spans="1:5" ht="11.25" customHeight="1" x14ac:dyDescent="0.2"/>
    <row r="6152" spans="1:5" ht="11.25" customHeight="1" x14ac:dyDescent="0.2"/>
    <row r="6153" spans="1:5" ht="11.25" customHeight="1" x14ac:dyDescent="0.2"/>
    <row r="6154" spans="1:5" ht="11.25" customHeight="1" x14ac:dyDescent="0.2"/>
    <row r="6155" spans="1:5" ht="11.25" customHeight="1" x14ac:dyDescent="0.2"/>
    <row r="6156" spans="1:5" ht="11.25" customHeight="1" x14ac:dyDescent="0.2"/>
    <row r="6157" spans="1:5" ht="11.25" customHeight="1" x14ac:dyDescent="0.2">
      <c r="A6157" s="1"/>
      <c r="B6157" s="1"/>
      <c r="E6157" s="2" t="str">
        <f>$E$1</f>
        <v>CITY OF BRADY</v>
      </c>
    </row>
    <row r="6158" spans="1:5" ht="11.25" customHeight="1" x14ac:dyDescent="0.2">
      <c r="E6158" s="2" t="str">
        <f>$E$2</f>
        <v>BUDGET REPORT</v>
      </c>
    </row>
    <row r="6159" spans="1:5" ht="11.25" customHeight="1" x14ac:dyDescent="0.2">
      <c r="E6159" s="2" t="str">
        <f>$E$3</f>
        <v>FISCAL YEAR 2022 - 2023</v>
      </c>
    </row>
    <row r="6160" spans="1:5" ht="11.25" customHeight="1" x14ac:dyDescent="0.2">
      <c r="A6160" s="3" t="s">
        <v>2188</v>
      </c>
    </row>
    <row r="6161" spans="1:20" ht="11.25" customHeight="1" x14ac:dyDescent="0.2"/>
    <row r="6162" spans="1:20" ht="11.25" customHeight="1" x14ac:dyDescent="0.2">
      <c r="I6162" s="49" t="str">
        <f>$I$6</f>
        <v>(----- 2021-2022 ------)</v>
      </c>
      <c r="J6162" s="49"/>
      <c r="K6162" s="49"/>
      <c r="L6162" s="6"/>
      <c r="M6162" s="49" t="str">
        <f>$M$6</f>
        <v>2022-2023</v>
      </c>
      <c r="N6162" s="49"/>
      <c r="O6162" s="49"/>
      <c r="P6162" s="49"/>
      <c r="Q6162" s="49"/>
    </row>
    <row r="6163" spans="1:20" ht="11.25" customHeight="1" x14ac:dyDescent="0.2">
      <c r="C6163" s="7" t="str">
        <f>$C$7</f>
        <v>2018-2019</v>
      </c>
      <c r="D6163" s="6"/>
      <c r="E6163" s="7" t="str">
        <f>$E$7</f>
        <v>2019-2020</v>
      </c>
      <c r="F6163" s="6"/>
      <c r="G6163" s="7" t="str">
        <f>$G$7</f>
        <v>2020-2021</v>
      </c>
      <c r="H6163" s="6"/>
      <c r="I6163" s="7" t="s">
        <v>9</v>
      </c>
      <c r="J6163" s="6"/>
      <c r="K6163" s="8" t="str">
        <f>+$K$7</f>
        <v>PROJECTED</v>
      </c>
      <c r="L6163" s="6"/>
      <c r="M6163" s="8" t="str">
        <f>$M$7</f>
        <v>2022-2023</v>
      </c>
      <c r="N6163" s="6"/>
      <c r="O6163" s="8" t="str">
        <f>$O$7</f>
        <v>2022-2023</v>
      </c>
      <c r="P6163" s="6"/>
      <c r="Q6163" s="8" t="str">
        <f>$Q$7</f>
        <v xml:space="preserve">APPROVED </v>
      </c>
    </row>
    <row r="6164" spans="1:20" ht="11.25" customHeight="1" x14ac:dyDescent="0.2">
      <c r="A6164" s="9" t="s">
        <v>268</v>
      </c>
      <c r="C6164" s="10" t="s">
        <v>12</v>
      </c>
      <c r="D6164" s="6"/>
      <c r="E6164" s="10" t="s">
        <v>12</v>
      </c>
      <c r="F6164" s="6"/>
      <c r="G6164" s="10" t="s">
        <v>12</v>
      </c>
      <c r="H6164" s="6"/>
      <c r="I6164" s="10" t="s">
        <v>13</v>
      </c>
      <c r="J6164" s="6"/>
      <c r="K6164" s="11" t="s">
        <v>13</v>
      </c>
      <c r="L6164" s="6"/>
      <c r="M6164" s="11" t="str">
        <f>$M$8</f>
        <v>BASE</v>
      </c>
      <c r="N6164" s="6"/>
      <c r="O6164" s="11" t="str">
        <f>$O$8</f>
        <v>SUPPLEMENTAL</v>
      </c>
      <c r="P6164" s="6"/>
      <c r="Q6164" s="11" t="str">
        <f>$Q$8</f>
        <v>BUDGET</v>
      </c>
    </row>
    <row r="6165" spans="1:20" s="36" customFormat="1" ht="10.15" customHeight="1" x14ac:dyDescent="0.25">
      <c r="C6165" s="37"/>
      <c r="E6165" s="37"/>
      <c r="G6165" s="37"/>
      <c r="I6165" s="37"/>
      <c r="K6165" s="38"/>
      <c r="M6165" s="38"/>
      <c r="O6165" s="38"/>
      <c r="Q6165" s="38"/>
      <c r="S6165" s="38"/>
      <c r="T6165" s="5"/>
    </row>
    <row r="6166" spans="1:20" s="36" customFormat="1" ht="11.25" customHeight="1" x14ac:dyDescent="0.25">
      <c r="C6166" s="37"/>
      <c r="D6166" s="37"/>
      <c r="E6166" s="37"/>
      <c r="F6166" s="37"/>
      <c r="G6166" s="37"/>
      <c r="H6166" s="37"/>
      <c r="I6166" s="37"/>
      <c r="J6166" s="37"/>
      <c r="K6166" s="38"/>
      <c r="L6166" s="37"/>
      <c r="M6166" s="38"/>
      <c r="N6166" s="37"/>
      <c r="O6166" s="38"/>
      <c r="P6166" s="37"/>
      <c r="Q6166" s="38"/>
      <c r="S6166" s="38"/>
      <c r="T6166" s="5"/>
    </row>
    <row r="6167" spans="1:20" s="36" customFormat="1" ht="11.25" customHeight="1" thickBot="1" x14ac:dyDescent="0.3">
      <c r="A6167" s="3" t="s">
        <v>1111</v>
      </c>
      <c r="B6167" s="3"/>
      <c r="C6167" s="25">
        <f>C6131</f>
        <v>0</v>
      </c>
      <c r="D6167" s="2"/>
      <c r="E6167" s="25">
        <f>E6131</f>
        <v>0</v>
      </c>
      <c r="F6167" s="2"/>
      <c r="G6167" s="25">
        <f>G6131</f>
        <v>0</v>
      </c>
      <c r="H6167" s="2"/>
      <c r="I6167" s="25">
        <f>I6131</f>
        <v>0</v>
      </c>
      <c r="J6167" s="2"/>
      <c r="K6167" s="26">
        <f>K6131</f>
        <v>0</v>
      </c>
      <c r="L6167" s="2"/>
      <c r="M6167" s="26">
        <f>M6131</f>
        <v>0</v>
      </c>
      <c r="N6167" s="2"/>
      <c r="O6167" s="26">
        <f>O6131</f>
        <v>0</v>
      </c>
      <c r="P6167" s="2"/>
      <c r="Q6167" s="26">
        <f>Q6131</f>
        <v>0</v>
      </c>
      <c r="R6167" s="3"/>
      <c r="S6167" s="38"/>
      <c r="T6167" s="5"/>
    </row>
    <row r="6168" spans="1:20" s="36" customFormat="1" ht="11.25" customHeight="1" thickTop="1" x14ac:dyDescent="0.25">
      <c r="A6168" s="3"/>
      <c r="B6168" s="3"/>
      <c r="C6168" s="2"/>
      <c r="D6168" s="2"/>
      <c r="E6168" s="2"/>
      <c r="F6168" s="2"/>
      <c r="G6168" s="2"/>
      <c r="H6168" s="2"/>
      <c r="I6168" s="2"/>
      <c r="J6168" s="2"/>
      <c r="K6168" s="4"/>
      <c r="L6168" s="2"/>
      <c r="M6168" s="4"/>
      <c r="N6168" s="2"/>
      <c r="O6168" s="4"/>
      <c r="P6168" s="2"/>
      <c r="Q6168" s="4"/>
      <c r="R6168" s="3"/>
      <c r="S6168" s="38"/>
      <c r="T6168" s="5"/>
    </row>
    <row r="6169" spans="1:20" s="36" customFormat="1" ht="11.25" customHeight="1" thickBot="1" x14ac:dyDescent="0.3">
      <c r="A6169" s="3" t="s">
        <v>1112</v>
      </c>
      <c r="B6169" s="3"/>
      <c r="C6169" s="25">
        <f>C6052-C6167</f>
        <v>0</v>
      </c>
      <c r="D6169" s="2"/>
      <c r="E6169" s="25">
        <f>E6052-E6167</f>
        <v>0</v>
      </c>
      <c r="F6169" s="2"/>
      <c r="G6169" s="25">
        <f>G6052-G6167</f>
        <v>0</v>
      </c>
      <c r="H6169" s="2"/>
      <c r="I6169" s="25">
        <f>I6052-I6167</f>
        <v>0</v>
      </c>
      <c r="J6169" s="2"/>
      <c r="K6169" s="26">
        <f>K6052-K6167</f>
        <v>0</v>
      </c>
      <c r="L6169" s="2"/>
      <c r="M6169" s="26">
        <f>M6052-M6167</f>
        <v>0</v>
      </c>
      <c r="N6169" s="2"/>
      <c r="O6169" s="25">
        <f>O6052-O6167</f>
        <v>0</v>
      </c>
      <c r="P6169" s="2"/>
      <c r="Q6169" s="26">
        <f>Q6052-Q6167</f>
        <v>0</v>
      </c>
      <c r="R6169" s="3"/>
      <c r="S6169" s="38"/>
      <c r="T6169" s="5"/>
    </row>
    <row r="6170" spans="1:20" s="36" customFormat="1" ht="11.25" customHeight="1" thickTop="1" x14ac:dyDescent="0.25">
      <c r="A6170" s="3"/>
      <c r="B6170" s="3"/>
      <c r="C6170" s="2"/>
      <c r="D6170" s="2"/>
      <c r="E6170" s="2"/>
      <c r="F6170" s="2"/>
      <c r="G6170" s="2"/>
      <c r="H6170" s="2"/>
      <c r="I6170" s="2"/>
      <c r="J6170" s="2"/>
      <c r="K6170" s="4"/>
      <c r="L6170" s="2"/>
      <c r="M6170" s="4"/>
      <c r="N6170" s="2"/>
      <c r="O6170" s="4"/>
      <c r="P6170" s="2"/>
      <c r="Q6170" s="4"/>
      <c r="R6170" s="3"/>
      <c r="S6170" s="38"/>
      <c r="T6170" s="5"/>
    </row>
    <row r="6171" spans="1:20" s="36" customFormat="1" ht="11.25" customHeight="1" x14ac:dyDescent="0.25">
      <c r="A6171" s="3"/>
      <c r="B6171" s="3"/>
      <c r="C6171" s="2"/>
      <c r="D6171" s="2"/>
      <c r="E6171" s="2"/>
      <c r="F6171" s="2"/>
      <c r="G6171" s="2"/>
      <c r="H6171" s="2"/>
      <c r="I6171" s="2"/>
      <c r="J6171" s="2"/>
      <c r="K6171" s="4"/>
      <c r="L6171" s="2"/>
      <c r="M6171" s="4"/>
      <c r="N6171" s="2"/>
      <c r="O6171" s="4"/>
      <c r="P6171" s="2"/>
      <c r="Q6171" s="4"/>
      <c r="R6171" s="3"/>
      <c r="S6171" s="38"/>
      <c r="T6171" s="5"/>
    </row>
    <row r="6172" spans="1:20" s="36" customFormat="1" ht="11.25" customHeight="1" x14ac:dyDescent="0.25">
      <c r="A6172" s="3" t="s">
        <v>1113</v>
      </c>
      <c r="B6172" s="3"/>
      <c r="C6172" s="2"/>
      <c r="D6172" s="2"/>
      <c r="E6172" s="2"/>
      <c r="F6172" s="2"/>
      <c r="G6172" s="2"/>
      <c r="H6172" s="2"/>
      <c r="I6172" s="2"/>
      <c r="J6172" s="2"/>
      <c r="K6172" s="4"/>
      <c r="L6172" s="2"/>
      <c r="M6172" s="4"/>
      <c r="N6172" s="2"/>
      <c r="O6172" s="4"/>
      <c r="P6172" s="2"/>
      <c r="Q6172" s="4"/>
      <c r="R6172" s="3"/>
      <c r="S6172" s="38"/>
      <c r="T6172" s="5"/>
    </row>
    <row r="6173" spans="1:20" s="36" customFormat="1" ht="11.25" customHeight="1" thickBot="1" x14ac:dyDescent="0.3">
      <c r="A6173" s="3" t="s">
        <v>17</v>
      </c>
      <c r="B6173" s="3"/>
      <c r="C6173" s="25">
        <f>C6034+C6052-C6131</f>
        <v>0</v>
      </c>
      <c r="D6173" s="2"/>
      <c r="E6173" s="25">
        <f>E6034+E6052-E6131</f>
        <v>0</v>
      </c>
      <c r="F6173" s="2"/>
      <c r="G6173" s="25">
        <f>G6034+G6052-G6131</f>
        <v>0</v>
      </c>
      <c r="H6173" s="2"/>
      <c r="I6173" s="25">
        <f>I6034+I6052-I6131</f>
        <v>0</v>
      </c>
      <c r="J6173" s="2"/>
      <c r="K6173" s="26">
        <f>K6034+K6052-K6131</f>
        <v>0</v>
      </c>
      <c r="L6173" s="2"/>
      <c r="M6173" s="26">
        <f>M6034+M6052-M6131</f>
        <v>0</v>
      </c>
      <c r="N6173" s="2"/>
      <c r="O6173" s="4"/>
      <c r="P6173" s="2"/>
      <c r="Q6173" s="26">
        <f>Q6034+Q6052-Q6131</f>
        <v>0</v>
      </c>
      <c r="R6173" s="3"/>
      <c r="S6173" s="38"/>
      <c r="T6173" s="5"/>
    </row>
    <row r="6174" spans="1:20" s="36" customFormat="1" ht="11.25" customHeight="1" thickTop="1" x14ac:dyDescent="0.25">
      <c r="A6174" s="3"/>
      <c r="B6174" s="3"/>
      <c r="C6174" s="2"/>
      <c r="D6174" s="2"/>
      <c r="E6174" s="2"/>
      <c r="F6174" s="2"/>
      <c r="G6174" s="2"/>
      <c r="H6174" s="2"/>
      <c r="I6174" s="2"/>
      <c r="J6174" s="2"/>
      <c r="K6174" s="4"/>
      <c r="L6174" s="2"/>
      <c r="M6174" s="4"/>
      <c r="N6174" s="2"/>
      <c r="O6174" s="4"/>
      <c r="P6174" s="2"/>
      <c r="Q6174" s="4"/>
      <c r="R6174" s="3"/>
      <c r="S6174" s="38"/>
      <c r="T6174" s="5"/>
    </row>
    <row r="6175" spans="1:20" s="36" customFormat="1" ht="11.25" customHeight="1" x14ac:dyDescent="0.25">
      <c r="C6175" s="37"/>
      <c r="E6175" s="37"/>
      <c r="G6175" s="37"/>
      <c r="I6175" s="37"/>
      <c r="K6175" s="38"/>
      <c r="M6175" s="38"/>
      <c r="O6175" s="38"/>
      <c r="Q6175" s="38"/>
      <c r="S6175" s="38"/>
      <c r="T6175" s="5"/>
    </row>
    <row r="6176" spans="1:20" ht="11.25" customHeight="1" x14ac:dyDescent="0.2"/>
  </sheetData>
  <mergeCells count="208">
    <mergeCell ref="I6:K6"/>
    <mergeCell ref="M6:Q6"/>
    <mergeCell ref="I79:K79"/>
    <mergeCell ref="M79:Q79"/>
    <mergeCell ref="I147:K147"/>
    <mergeCell ref="M147:Q147"/>
    <mergeCell ref="I433:K433"/>
    <mergeCell ref="M433:Q433"/>
    <mergeCell ref="I498:K498"/>
    <mergeCell ref="M498:Q498"/>
    <mergeCell ref="I561:K561"/>
    <mergeCell ref="M561:Q561"/>
    <mergeCell ref="I209:K209"/>
    <mergeCell ref="M209:Q209"/>
    <mergeCell ref="I283:K283"/>
    <mergeCell ref="M283:Q283"/>
    <mergeCell ref="I369:K369"/>
    <mergeCell ref="M369:Q369"/>
    <mergeCell ref="I813:K813"/>
    <mergeCell ref="M813:Q813"/>
    <mergeCell ref="I876:K876"/>
    <mergeCell ref="M876:Q876"/>
    <mergeCell ref="I938:K938"/>
    <mergeCell ref="M938:Q938"/>
    <mergeCell ref="I624:K624"/>
    <mergeCell ref="M624:Q624"/>
    <mergeCell ref="I688:K688"/>
    <mergeCell ref="M688:Q688"/>
    <mergeCell ref="I750:K750"/>
    <mergeCell ref="M750:Q750"/>
    <mergeCell ref="I1193:K1193"/>
    <mergeCell ref="M1193:Q1193"/>
    <mergeCell ref="I1259:K1259"/>
    <mergeCell ref="M1259:Q1259"/>
    <mergeCell ref="I1324:K1324"/>
    <mergeCell ref="M1324:Q1324"/>
    <mergeCell ref="I1003:K1003"/>
    <mergeCell ref="M1003:Q1003"/>
    <mergeCell ref="I1066:K1066"/>
    <mergeCell ref="M1066:Q1066"/>
    <mergeCell ref="I1130:K1130"/>
    <mergeCell ref="M1130:Q1130"/>
    <mergeCell ref="I1595:K1595"/>
    <mergeCell ref="M1595:Q1595"/>
    <mergeCell ref="I1659:K1659"/>
    <mergeCell ref="M1659:Q1659"/>
    <mergeCell ref="I1723:K1723"/>
    <mergeCell ref="M1723:Q1723"/>
    <mergeCell ref="I1387:K1387"/>
    <mergeCell ref="M1387:Q1387"/>
    <mergeCell ref="I1454:K1454"/>
    <mergeCell ref="M1454:Q1454"/>
    <mergeCell ref="I1530:K1530"/>
    <mergeCell ref="M1530:Q1530"/>
    <mergeCell ref="I1981:K1981"/>
    <mergeCell ref="M1981:Q1981"/>
    <mergeCell ref="I2044:K2044"/>
    <mergeCell ref="M2044:Q2044"/>
    <mergeCell ref="I2107:K2107"/>
    <mergeCell ref="M2107:Q2107"/>
    <mergeCell ref="I1790:K1790"/>
    <mergeCell ref="M1790:Q1790"/>
    <mergeCell ref="I1853:K1853"/>
    <mergeCell ref="M1853:Q1853"/>
    <mergeCell ref="I1916:K1916"/>
    <mergeCell ref="M1916:Q1916"/>
    <mergeCell ref="I2322:K2322"/>
    <mergeCell ref="M2322:Q2322"/>
    <mergeCell ref="I2368:K2368"/>
    <mergeCell ref="M2368:Q2368"/>
    <mergeCell ref="I2399:K2399"/>
    <mergeCell ref="M2399:Q2399"/>
    <mergeCell ref="I2170:K2170"/>
    <mergeCell ref="M2170:Q2170"/>
    <mergeCell ref="I2232:K2232"/>
    <mergeCell ref="M2232:Q2232"/>
    <mergeCell ref="I2294:K2294"/>
    <mergeCell ref="M2294:Q2294"/>
    <mergeCell ref="I2660:K2660"/>
    <mergeCell ref="M2660:Q2660"/>
    <mergeCell ref="I2723:K2723"/>
    <mergeCell ref="M2723:Q2723"/>
    <mergeCell ref="I2787:K2787"/>
    <mergeCell ref="M2787:Q2787"/>
    <mergeCell ref="I2459:K2459"/>
    <mergeCell ref="M2459:Q2459"/>
    <mergeCell ref="I2528:K2528"/>
    <mergeCell ref="M2528:Q2528"/>
    <mergeCell ref="I2591:K2591"/>
    <mergeCell ref="M2591:Q2591"/>
    <mergeCell ref="I3042:K3042"/>
    <mergeCell ref="M3042:Q3042"/>
    <mergeCell ref="I3108:K3108"/>
    <mergeCell ref="M3108:Q3108"/>
    <mergeCell ref="I3175:K3175"/>
    <mergeCell ref="M3175:Q3175"/>
    <mergeCell ref="I2852:K2852"/>
    <mergeCell ref="M2852:Q2852"/>
    <mergeCell ref="I2915:K2915"/>
    <mergeCell ref="M2915:Q2915"/>
    <mergeCell ref="I2978:K2978"/>
    <mergeCell ref="M2978:Q2978"/>
    <mergeCell ref="I3436:K3436"/>
    <mergeCell ref="M3436:Q3436"/>
    <mergeCell ref="I3503:K3503"/>
    <mergeCell ref="M3503:Q3503"/>
    <mergeCell ref="I3537:K3537"/>
    <mergeCell ref="M3537:Q3537"/>
    <mergeCell ref="I3239:K3239"/>
    <mergeCell ref="M3239:Q3239"/>
    <mergeCell ref="I3303:K3303"/>
    <mergeCell ref="M3303:Q3303"/>
    <mergeCell ref="I3368:K3368"/>
    <mergeCell ref="M3368:Q3368"/>
    <mergeCell ref="I3776:K3776"/>
    <mergeCell ref="M3776:Q3776"/>
    <mergeCell ref="I3808:K3808"/>
    <mergeCell ref="M3808:Q3808"/>
    <mergeCell ref="I3845:K3845"/>
    <mergeCell ref="M3845:Q3845"/>
    <mergeCell ref="I3603:K3603"/>
    <mergeCell ref="M3603:Q3603"/>
    <mergeCell ref="I3689:K3689"/>
    <mergeCell ref="M3689:Q3689"/>
    <mergeCell ref="I3730:K3730"/>
    <mergeCell ref="M3730:Q3730"/>
    <mergeCell ref="I4027:K4027"/>
    <mergeCell ref="M4027:Q4027"/>
    <mergeCell ref="I4094:K4094"/>
    <mergeCell ref="M4094:Q4094"/>
    <mergeCell ref="I4157:K4157"/>
    <mergeCell ref="M4157:Q4157"/>
    <mergeCell ref="I3892:K3892"/>
    <mergeCell ref="M3892:Q3892"/>
    <mergeCell ref="I3926:K3926"/>
    <mergeCell ref="M3926:Q3926"/>
    <mergeCell ref="I3964:K3964"/>
    <mergeCell ref="M3964:Q3964"/>
    <mergeCell ref="I4416:K4416"/>
    <mergeCell ref="M4416:Q4416"/>
    <mergeCell ref="I4482:K4482"/>
    <mergeCell ref="M4482:Q4482"/>
    <mergeCell ref="I4545:K4545"/>
    <mergeCell ref="M4545:Q4545"/>
    <mergeCell ref="I4220:K4220"/>
    <mergeCell ref="M4220:Q4220"/>
    <mergeCell ref="I4287:K4287"/>
    <mergeCell ref="M4287:Q4287"/>
    <mergeCell ref="I4352:K4352"/>
    <mergeCell ref="M4352:Q4352"/>
    <mergeCell ref="I4808:K4808"/>
    <mergeCell ref="M4808:Q4808"/>
    <mergeCell ref="I4843:K4843"/>
    <mergeCell ref="M4843:Q4843"/>
    <mergeCell ref="I4891:K4891"/>
    <mergeCell ref="M4891:Q4891"/>
    <mergeCell ref="I4610:K4610"/>
    <mergeCell ref="M4610:Q4610"/>
    <mergeCell ref="I4678:K4678"/>
    <mergeCell ref="M4678:Q4678"/>
    <mergeCell ref="I4742:K4742"/>
    <mergeCell ref="M4742:Q4742"/>
    <mergeCell ref="I5132:K5132"/>
    <mergeCell ref="M5132:Q5132"/>
    <mergeCell ref="I5191:K5191"/>
    <mergeCell ref="M5191:Q5191"/>
    <mergeCell ref="I5256:K5256"/>
    <mergeCell ref="M5256:Q5256"/>
    <mergeCell ref="I4945:K4945"/>
    <mergeCell ref="M4945:Q4945"/>
    <mergeCell ref="I4983:K4983"/>
    <mergeCell ref="M4983:Q4983"/>
    <mergeCell ref="I5067:K5067"/>
    <mergeCell ref="M5067:Q5067"/>
    <mergeCell ref="I5475:K5475"/>
    <mergeCell ref="M5475:Q5475"/>
    <mergeCell ref="I5519:K5519"/>
    <mergeCell ref="M5519:Q5519"/>
    <mergeCell ref="I5556:K5556"/>
    <mergeCell ref="M5556:Q5556"/>
    <mergeCell ref="I5323:K5323"/>
    <mergeCell ref="M5323:Q5323"/>
    <mergeCell ref="I5368:K5368"/>
    <mergeCell ref="M5368:Q5368"/>
    <mergeCell ref="I5425:K5425"/>
    <mergeCell ref="M5425:Q5425"/>
    <mergeCell ref="I5740:K5740"/>
    <mergeCell ref="M5740:Q5740"/>
    <mergeCell ref="I5782:K5782"/>
    <mergeCell ref="M5782:Q5782"/>
    <mergeCell ref="I5848:K5848"/>
    <mergeCell ref="M5848:Q5848"/>
    <mergeCell ref="I5599:K5599"/>
    <mergeCell ref="M5599:Q5599"/>
    <mergeCell ref="I5624:K5624"/>
    <mergeCell ref="M5624:Q5624"/>
    <mergeCell ref="I5690:K5690"/>
    <mergeCell ref="M5690:Q5690"/>
    <mergeCell ref="I6095:K6095"/>
    <mergeCell ref="M6095:Q6095"/>
    <mergeCell ref="I6162:K6162"/>
    <mergeCell ref="M6162:Q6162"/>
    <mergeCell ref="I5914:K5914"/>
    <mergeCell ref="M5914:Q5914"/>
    <mergeCell ref="I5988:K5988"/>
    <mergeCell ref="M5988:Q5988"/>
    <mergeCell ref="I6029:K6029"/>
    <mergeCell ref="M6029:Q6029"/>
  </mergeCells>
  <printOptions horizontalCentered="1"/>
  <pageMargins left="0.25" right="0.1" top="0.5" bottom="0.5" header="0.5" footer="0.15"/>
  <pageSetup scale="92" fitToHeight="0" orientation="portrait" r:id="rId1"/>
  <headerFooter alignWithMargins="0"/>
  <rowBreaks count="100" manualBreakCount="100">
    <brk id="73" max="16" man="1"/>
    <brk id="141" max="16" man="1"/>
    <brk id="203" max="16383" man="1"/>
    <brk id="277" max="16383" man="1"/>
    <brk id="363" max="16383" man="1"/>
    <brk id="427" max="16383" man="1"/>
    <brk id="492" max="16383" man="1"/>
    <brk id="555" max="16383" man="1"/>
    <brk id="618" max="16383" man="1"/>
    <brk id="681" max="16383" man="1"/>
    <brk id="744" max="16383" man="1"/>
    <brk id="807" max="16383" man="1"/>
    <brk id="870" max="16383" man="1"/>
    <brk id="932" max="16383" man="1"/>
    <brk id="997" max="16383" man="1"/>
    <brk id="1060" max="16383" man="1"/>
    <brk id="1124" max="16383" man="1"/>
    <brk id="1187" max="16383" man="1"/>
    <brk id="1253" max="16383" man="1"/>
    <brk id="1318" max="16383" man="1"/>
    <brk id="1381" max="16383" man="1"/>
    <brk id="1448" max="16383" man="1"/>
    <brk id="1524" max="16383" man="1"/>
    <brk id="1589" max="16383" man="1"/>
    <brk id="1653" max="16383" man="1"/>
    <brk id="1717" max="16383" man="1"/>
    <brk id="1784" max="16383" man="1"/>
    <brk id="1847" max="16383" man="1"/>
    <brk id="1910" max="16383" man="1"/>
    <brk id="1975" max="16383" man="1"/>
    <brk id="2038" max="16383" man="1"/>
    <brk id="2101" max="16383" man="1"/>
    <brk id="2164" max="16383" man="1"/>
    <brk id="2226" max="16383" man="1"/>
    <brk id="2288" max="16383" man="1"/>
    <brk id="2316" max="16383" man="1"/>
    <brk id="2362" max="16383" man="1"/>
    <brk id="2393" max="16383" man="1"/>
    <brk id="2453" max="16383" man="1"/>
    <brk id="2522" max="16383" man="1"/>
    <brk id="2585" max="16383" man="1"/>
    <brk id="2654" max="16383" man="1"/>
    <brk id="2717" max="16383" man="1"/>
    <brk id="2781" max="16383" man="1"/>
    <brk id="2846" max="16383" man="1"/>
    <brk id="2909" max="16383" man="1"/>
    <brk id="2972" max="16383" man="1"/>
    <brk id="3036" max="16383" man="1"/>
    <brk id="3102" max="16383" man="1"/>
    <brk id="3168" max="16383" man="1"/>
    <brk id="3232" max="16383" man="1"/>
    <brk id="3297" max="16383" man="1"/>
    <brk id="3362" max="16383" man="1"/>
    <brk id="3430" max="16383" man="1"/>
    <brk id="3497" max="16383" man="1"/>
    <brk id="3531" max="16383" man="1"/>
    <brk id="3597" max="16383" man="1"/>
    <brk id="3683" max="16383" man="1"/>
    <brk id="3724" max="16383" man="1"/>
    <brk id="3770" max="16383" man="1"/>
    <brk id="3802" max="16383" man="1"/>
    <brk id="3839" max="16383" man="1"/>
    <brk id="3886" max="16383" man="1"/>
    <brk id="3920" max="16383" man="1"/>
    <brk id="3958" max="16383" man="1"/>
    <brk id="4021" max="16383" man="1"/>
    <brk id="4088" max="16383" man="1"/>
    <brk id="4151" max="16383" man="1"/>
    <brk id="4214" max="16383" man="1"/>
    <brk id="4281" max="16383" man="1"/>
    <brk id="4346" max="16383" man="1"/>
    <brk id="4410" max="16383" man="1"/>
    <brk id="4476" max="16383" man="1"/>
    <brk id="4539" max="16383" man="1"/>
    <brk id="4604" max="16383" man="1"/>
    <brk id="4672" max="16383" man="1"/>
    <brk id="4736" max="16383" man="1"/>
    <brk id="4802" max="16383" man="1"/>
    <brk id="4837" max="16" man="1"/>
    <brk id="4885" max="16383" man="1"/>
    <brk id="4939" max="16383" man="1"/>
    <brk id="4977" max="16383" man="1"/>
    <brk id="5061" max="16383" man="1"/>
    <brk id="5126" max="16383" man="1"/>
    <brk id="5185" max="16383" man="1"/>
    <brk id="5250" max="16383" man="1"/>
    <brk id="5317" max="16383" man="1"/>
    <brk id="5362" max="16383" man="1"/>
    <brk id="5419" max="16383" man="1"/>
    <brk id="5469" max="16383" man="1"/>
    <brk id="5513" max="16383" man="1"/>
    <brk id="5550" max="16383" man="1"/>
    <brk id="5593" max="16383" man="1"/>
    <brk id="5618" max="16383" man="1"/>
    <brk id="5684" max="16383" man="1"/>
    <brk id="5734" max="16383" man="1"/>
    <brk id="5776" max="16383" man="1"/>
    <brk id="5842" max="16383" man="1"/>
    <brk id="5908" max="16383" man="1"/>
    <brk id="598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Approved budget FY22-23</vt:lpstr>
      <vt:lpstr>'Approved budget FY22-23'!Print_Area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Karyna Phillips</cp:lastModifiedBy>
  <dcterms:created xsi:type="dcterms:W3CDTF">2022-09-29T14:00:44Z</dcterms:created>
  <dcterms:modified xsi:type="dcterms:W3CDTF">2022-09-29T14:04:17Z</dcterms:modified>
</cp:coreProperties>
</file>